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04066397603\Downloads\"/>
    </mc:Choice>
  </mc:AlternateContent>
  <bookViews>
    <workbookView xWindow="-120" yWindow="-120" windowWidth="21840" windowHeight="13140" tabRatio="875" activeTab="5"/>
  </bookViews>
  <sheets>
    <sheet name="PREÇO REF. imóveis" sheetId="1" r:id="rId1"/>
    <sheet name="Orçamento - $ ref" sheetId="6" r:id="rId2"/>
    <sheet name="Memória Cálc Painel Preços" sheetId="11" r:id="rId3"/>
    <sheet name="Memória Cálc DRF-FLN" sheetId="9" r:id="rId4"/>
    <sheet name="Memória Cálc SRRF09" sheetId="10" r:id="rId5"/>
    <sheet name="Qtd Mín - Porte Imóvel" sheetId="7" r:id="rId6"/>
  </sheets>
  <definedNames>
    <definedName name="_xlnm._FilterDatabase" localSheetId="0" hidden="1">'PREÇO REF. imóveis'!$C$1:$I$82</definedName>
    <definedName name="_xlnm.Print_Area" localSheetId="0">'PREÇO REF. imóveis'!$A$1:$L$89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6" l="1"/>
  <c r="J8" i="6"/>
  <c r="J7" i="6"/>
  <c r="J6" i="6"/>
  <c r="J5" i="6"/>
  <c r="J4" i="6"/>
  <c r="J10" i="6"/>
  <c r="L9" i="6" l="1"/>
  <c r="L5" i="6"/>
  <c r="K5" i="6"/>
  <c r="K6" i="6"/>
  <c r="K7" i="6"/>
  <c r="K8" i="6"/>
  <c r="K9" i="6"/>
  <c r="K10" i="6"/>
  <c r="K4" i="6"/>
  <c r="E25" i="6" l="1"/>
  <c r="E20" i="6"/>
  <c r="E24" i="6"/>
  <c r="E26" i="6"/>
  <c r="E22" i="6"/>
  <c r="E23" i="6"/>
  <c r="E21" i="6"/>
  <c r="E27" i="6"/>
  <c r="E17" i="6"/>
  <c r="I18" i="1" s="1"/>
  <c r="L18" i="1" s="1"/>
  <c r="E18" i="6"/>
  <c r="E16" i="6"/>
  <c r="E19" i="6"/>
  <c r="M7" i="6"/>
  <c r="O9" i="6" s="1"/>
  <c r="K11" i="6"/>
  <c r="I7" i="1" l="1"/>
  <c r="L7" i="1" s="1"/>
  <c r="I4" i="1"/>
  <c r="L4" i="1" s="1"/>
  <c r="I78" i="1"/>
  <c r="L78" i="1" s="1"/>
  <c r="I56" i="1"/>
  <c r="L56" i="1" s="1"/>
  <c r="I42" i="1"/>
  <c r="L42" i="1" s="1"/>
  <c r="I34" i="1"/>
  <c r="L34" i="1" s="1"/>
  <c r="I83" i="1"/>
  <c r="L83" i="1" s="1"/>
  <c r="I59" i="1"/>
  <c r="L59" i="1" s="1"/>
  <c r="I8" i="1"/>
  <c r="L8" i="1" s="1"/>
  <c r="I77" i="1"/>
  <c r="L77" i="1" s="1"/>
  <c r="I51" i="1"/>
  <c r="L51" i="1" s="1"/>
  <c r="I75" i="1"/>
  <c r="L75" i="1" s="1"/>
  <c r="I44" i="1"/>
  <c r="L44" i="1" s="1"/>
  <c r="I6" i="1"/>
  <c r="L6" i="1" s="1"/>
  <c r="I66" i="1"/>
  <c r="L66" i="1" s="1"/>
  <c r="I43" i="1"/>
  <c r="L43" i="1" s="1"/>
  <c r="I65" i="1"/>
  <c r="L65" i="1" s="1"/>
  <c r="I41" i="1"/>
  <c r="L41" i="1" s="1"/>
  <c r="I5" i="1"/>
  <c r="L5" i="1" s="1"/>
  <c r="I61" i="1"/>
  <c r="L61" i="1" s="1"/>
  <c r="I2" i="1"/>
  <c r="I85" i="1"/>
  <c r="L85" i="1" s="1"/>
  <c r="I38" i="1"/>
  <c r="L38" i="1" s="1"/>
  <c r="I70" i="1"/>
  <c r="L70" i="1" s="1"/>
  <c r="I31" i="1"/>
  <c r="L31" i="1" s="1"/>
  <c r="I67" i="1"/>
  <c r="L67" i="1" s="1"/>
  <c r="I29" i="1"/>
  <c r="L29" i="1" s="1"/>
  <c r="I63" i="1"/>
  <c r="L63" i="1" s="1"/>
  <c r="I28" i="1"/>
  <c r="L28" i="1" s="1"/>
  <c r="I9" i="1"/>
  <c r="L9" i="1" s="1"/>
  <c r="I27" i="1"/>
  <c r="L27" i="1" s="1"/>
  <c r="I46" i="1"/>
  <c r="L46" i="1" s="1"/>
  <c r="I26" i="1"/>
  <c r="L26" i="1" s="1"/>
  <c r="I71" i="1"/>
  <c r="L71" i="1" s="1"/>
  <c r="I11" i="1"/>
  <c r="L11" i="1" s="1"/>
  <c r="I48" i="1"/>
  <c r="L48" i="1" s="1"/>
  <c r="I40" i="1"/>
  <c r="L40" i="1" s="1"/>
  <c r="I30" i="1"/>
  <c r="L30" i="1" s="1"/>
  <c r="I3" i="1"/>
  <c r="L3" i="1" s="1"/>
  <c r="I57" i="1"/>
  <c r="L57" i="1" s="1"/>
  <c r="I10" i="1"/>
  <c r="L10" i="1" s="1"/>
  <c r="I47" i="1"/>
  <c r="L47" i="1" s="1"/>
  <c r="I39" i="1"/>
  <c r="L39" i="1" s="1"/>
  <c r="I82" i="1"/>
  <c r="L82" i="1" s="1"/>
  <c r="I25" i="1"/>
  <c r="L25" i="1" s="1"/>
  <c r="I69" i="1"/>
  <c r="L69" i="1" s="1"/>
  <c r="I12" i="1"/>
  <c r="L12" i="1" s="1"/>
  <c r="I74" i="1"/>
  <c r="L74" i="1" s="1"/>
  <c r="I60" i="1"/>
  <c r="L60" i="1" s="1"/>
  <c r="I53" i="1"/>
  <c r="L53" i="1" s="1"/>
  <c r="I36" i="1"/>
  <c r="L36" i="1" s="1"/>
  <c r="I19" i="1"/>
  <c r="L19" i="1" s="1"/>
  <c r="I79" i="1"/>
  <c r="L79" i="1" s="1"/>
  <c r="I14" i="1"/>
  <c r="L14" i="1" s="1"/>
  <c r="I45" i="1"/>
  <c r="L45" i="1" s="1"/>
  <c r="I20" i="1"/>
  <c r="L20" i="1" s="1"/>
  <c r="I76" i="1"/>
  <c r="L76" i="1" s="1"/>
  <c r="I73" i="1"/>
  <c r="L73" i="1" s="1"/>
  <c r="I58" i="1"/>
  <c r="L58" i="1" s="1"/>
  <c r="I52" i="1"/>
  <c r="L52" i="1" s="1"/>
  <c r="I35" i="1"/>
  <c r="L35" i="1" s="1"/>
  <c r="I81" i="1"/>
  <c r="L81" i="1" s="1"/>
  <c r="I72" i="1"/>
  <c r="L72" i="1" s="1"/>
  <c r="I16" i="1"/>
  <c r="L16" i="1" s="1"/>
  <c r="I50" i="1"/>
  <c r="L50" i="1" s="1"/>
  <c r="I22" i="1"/>
  <c r="L22" i="1" s="1"/>
  <c r="I80" i="1"/>
  <c r="L80" i="1" s="1"/>
  <c r="I68" i="1"/>
  <c r="L68" i="1" s="1"/>
  <c r="I15" i="1"/>
  <c r="L15" i="1" s="1"/>
  <c r="I49" i="1"/>
  <c r="L49" i="1" s="1"/>
  <c r="I21" i="1"/>
  <c r="L21" i="1" s="1"/>
  <c r="I64" i="1"/>
  <c r="L64" i="1" s="1"/>
  <c r="I62" i="1"/>
  <c r="L62" i="1" s="1"/>
  <c r="I13" i="1"/>
  <c r="L13" i="1" s="1"/>
  <c r="I37" i="1"/>
  <c r="L37" i="1" s="1"/>
  <c r="I84" i="1"/>
  <c r="L84" i="1" s="1"/>
  <c r="I17" i="1"/>
  <c r="L17" i="1" s="1"/>
  <c r="I33" i="1"/>
  <c r="L33" i="1" s="1"/>
  <c r="I32" i="1"/>
  <c r="L32" i="1" s="1"/>
  <c r="O5" i="6"/>
  <c r="L2" i="1" l="1"/>
  <c r="L23" i="1" s="1"/>
  <c r="L88" i="1"/>
  <c r="L54" i="1"/>
  <c r="L86" i="1"/>
  <c r="L89" i="1" l="1"/>
</calcChain>
</file>

<file path=xl/comments1.xml><?xml version="1.0" encoding="utf-8"?>
<comments xmlns="http://schemas.openxmlformats.org/spreadsheetml/2006/main">
  <authors>
    <author>Lennon Onofre Garcia Machado</author>
  </authors>
  <commentList>
    <comment ref="L5" authorId="0" shapeId="0">
      <text>
        <r>
          <rPr>
            <sz val="9"/>
            <color indexed="81"/>
            <rFont val="Segoe UI"/>
            <charset val="1"/>
          </rPr>
          <t xml:space="preserve">
Média dos preços dos itens 1 ao 3 dos orçamentos 1, 2 e 3 </t>
        </r>
      </text>
    </comment>
    <comment ref="O5" authorId="0" shapeId="0">
      <text>
        <r>
          <rPr>
            <sz val="9"/>
            <color indexed="81"/>
            <rFont val="Segoe UI"/>
            <family val="2"/>
          </rPr>
          <t xml:space="preserve">Proporção dos itens 1 ao 3 em relação ao total de R$ 5.978,68
</t>
        </r>
      </text>
    </comment>
    <comment ref="M7" authorId="0" shapeId="0">
      <text>
        <r>
          <rPr>
            <sz val="9"/>
            <color indexed="81"/>
            <rFont val="Segoe UI"/>
            <family val="2"/>
          </rPr>
          <t>Valor Total Médio dos Orçamentos 1, 2 e 3:
Média dos itens 1 ao 3
+
Média dos itens 4 ao 7</t>
        </r>
      </text>
    </comment>
    <comment ref="L9" authorId="0" shapeId="0">
      <text>
        <r>
          <rPr>
            <sz val="9"/>
            <color indexed="81"/>
            <rFont val="Segoe UI"/>
            <family val="2"/>
          </rPr>
          <t xml:space="preserve">Média dos preços dos itens 4 ao 7 dos orçamentos 1, 2 e 3 </t>
        </r>
      </text>
    </comment>
    <comment ref="O9" authorId="0" shapeId="0">
      <text>
        <r>
          <rPr>
            <sz val="9"/>
            <color indexed="81"/>
            <rFont val="Segoe UI"/>
            <family val="2"/>
          </rPr>
          <t>Proporção dos itens 4 ao 7 em relação ao total de R$ 5.978,68</t>
        </r>
      </text>
    </comment>
  </commentList>
</comments>
</file>

<file path=xl/sharedStrings.xml><?xml version="1.0" encoding="utf-8"?>
<sst xmlns="http://schemas.openxmlformats.org/spreadsheetml/2006/main" count="667" uniqueCount="216">
  <si>
    <t>GRUPO</t>
  </si>
  <si>
    <t>item</t>
  </si>
  <si>
    <t xml:space="preserve">Localidade
</t>
  </si>
  <si>
    <t>UNIDADE</t>
  </si>
  <si>
    <t>DESCRIÇÃO DA SOLUÇÃO</t>
  </si>
  <si>
    <t>Área  (m²)
Construída</t>
  </si>
  <si>
    <t>NÍVEL DE 
VIGIL. ELETR.</t>
  </si>
  <si>
    <t>Porte
NT Copol nº 18</t>
  </si>
  <si>
    <t>VALOR MENSAL
R$</t>
  </si>
  <si>
    <t>INÍCIO DA
VIGÊNCIA</t>
  </si>
  <si>
    <r>
      <t xml:space="preserve">Nº de Meses
</t>
    </r>
    <r>
      <rPr>
        <sz val="10"/>
        <color theme="0"/>
        <rFont val="Calibri"/>
        <family val="2"/>
        <scheme val="minor"/>
      </rPr>
      <t>(até final do contrato)</t>
    </r>
  </si>
  <si>
    <r>
      <t xml:space="preserve">TOTAL 
</t>
    </r>
    <r>
      <rPr>
        <sz val="9"/>
        <color theme="0"/>
        <rFont val="Calibri"/>
        <family val="2"/>
        <scheme val="minor"/>
      </rPr>
      <t>(ATÉ FINAL CONTRATO)
($ mensal x nº meses)</t>
    </r>
  </si>
  <si>
    <t>FOZ</t>
  </si>
  <si>
    <t>ALF/FOZ DO IGUAÇU - SEDE e CAC</t>
  </si>
  <si>
    <t>CFTV (MONITORAMENTO NA EMPRESA) - ALARME (sistema de presença)</t>
  </si>
  <si>
    <t>Média</t>
  </si>
  <si>
    <t>Escritório &gt; 2.000 m²</t>
  </si>
  <si>
    <t>ALF/FOZ DO IGUAÇU - DMA 1 e 2, DESTRUIÇÃO, CENTRO RECEPÇÃO DIREP</t>
  </si>
  <si>
    <t>DMA &gt; 4.000 m²</t>
  </si>
  <si>
    <t>ALF/FOZ DO IGUAÇU - DIREP (fiscaliz), DIREP P4, ESTANDE TIRO, GARAGEM SETRANS</t>
  </si>
  <si>
    <t>ALF/FOZ DO IGUAÇU - ASSEFAZ 1 e 2</t>
  </si>
  <si>
    <t>Escritório Peq. Porte</t>
  </si>
  <si>
    <t>ALF/FOZ - PCVA</t>
  </si>
  <si>
    <t>ALF/FOZ/PIA - ADM ENTRADA e SAÍDA, DMA, SALA DI, GUARITAS FISC ENTRADA E SAÍDA.</t>
  </si>
  <si>
    <t>ALF/FOZ/PTN</t>
  </si>
  <si>
    <t>Cascavel</t>
  </si>
  <si>
    <t>DRF/CASCAVEL - SEDE</t>
  </si>
  <si>
    <t>DRF/CASCAVEL - GALPÃO ANEXO</t>
  </si>
  <si>
    <t>DMA Peq. Porte</t>
  </si>
  <si>
    <t>DRF/CASCAVEL - DMA</t>
  </si>
  <si>
    <t>DRF/CASCAVEL - PORTO SECO</t>
  </si>
  <si>
    <t>CFTV (GRAVAÇÃO LOCAL) - ALARME (sistema de presença)</t>
  </si>
  <si>
    <t>Mínima</t>
  </si>
  <si>
    <t>ARF/FRANCISCO BELTRÃO</t>
  </si>
  <si>
    <t>ARF/PATO BRANCO</t>
  </si>
  <si>
    <t>ARF/TOLEDO</t>
  </si>
  <si>
    <t>ARF/MEDIANEIRA</t>
  </si>
  <si>
    <t>Guaíra</t>
  </si>
  <si>
    <t>IRF/GUAIRA + DMA</t>
  </si>
  <si>
    <t>IRF/GUAIRA - PORTO SETE QUEDAS</t>
  </si>
  <si>
    <t>IRF/SANTA HELENA</t>
  </si>
  <si>
    <t>ARF/SANTO ANTONIO DO SUDOESTE</t>
  </si>
  <si>
    <t>IRF/CAPANEMA</t>
  </si>
  <si>
    <t>IRF/CAPANEMA/ADUANA FRONTEIRA</t>
  </si>
  <si>
    <t>TOTAL 
GLOBAL G4</t>
  </si>
  <si>
    <t>PR SRRF09</t>
  </si>
  <si>
    <t>ALF/CURITIBA - DMA*</t>
  </si>
  <si>
    <t>ALF/CURITIBA - SJP/PVA*</t>
  </si>
  <si>
    <t>DIREP/CURITIBA SRRF09</t>
  </si>
  <si>
    <t xml:space="preserve">PVA/CURITIBA SRRF09 </t>
  </si>
  <si>
    <t>ALF/PARANAGUÁ - SEDE</t>
  </si>
  <si>
    <t>ALF/PARANAGUÁ - DMA</t>
  </si>
  <si>
    <t>DRF/PONTA GROSSA</t>
  </si>
  <si>
    <t>DRF/PONTA GROSSA - DMA</t>
  </si>
  <si>
    <t>DRF/PONTA GROSSA - DMA 2</t>
  </si>
  <si>
    <t>ARF/GUARAPUAVA</t>
  </si>
  <si>
    <t>ARF/IBAITI</t>
  </si>
  <si>
    <t>ARF/IRATI</t>
  </si>
  <si>
    <t>ARF/UNIÃO DA VITÓRIA</t>
  </si>
  <si>
    <t>Londrina/Maringá</t>
  </si>
  <si>
    <t>DRF/LONDRINA</t>
  </si>
  <si>
    <t>DRF/LONDRINA - TERRENO</t>
  </si>
  <si>
    <t>DRF/LONDRINA - DMA</t>
  </si>
  <si>
    <t>ARF/APUCARANA</t>
  </si>
  <si>
    <t>ARF/ARAPONGAS</t>
  </si>
  <si>
    <t>ARF/CORNÉLIO PROCÓPIO</t>
  </si>
  <si>
    <t>ARF/JACAREZINHO - IMÓVEL 1</t>
  </si>
  <si>
    <t>ARF/JACAREZINHO - IMÓVEL 2</t>
  </si>
  <si>
    <t>DRF/MARINGÁ</t>
  </si>
  <si>
    <t>DRF/MARINGÁ - DMA1</t>
  </si>
  <si>
    <t>DRF/MARINGÁ - DMA2</t>
  </si>
  <si>
    <t>ARF/CAMPO MOURÃO</t>
  </si>
  <si>
    <t>ARF/CIANORTE</t>
  </si>
  <si>
    <t>ARF/JANDAIA DO SUL</t>
  </si>
  <si>
    <t>ARF/PARANAVAÍ</t>
  </si>
  <si>
    <t>ARF/UMUARAMA</t>
  </si>
  <si>
    <t>TOTAL 
GLOBAL G5</t>
  </si>
  <si>
    <t>Florianópolis</t>
  </si>
  <si>
    <t>DRF &amp; ALF FLORIANÓPOLIS</t>
  </si>
  <si>
    <t>CFTV (MONITORAMENTO NA EMPRESA) - ALARME (sist. presença) - APOIO LOCAL</t>
  </si>
  <si>
    <t>Máxima</t>
  </si>
  <si>
    <t>DRF/FNS - DMA (São José)</t>
  </si>
  <si>
    <t>ARF/CRICIÚMA</t>
  </si>
  <si>
    <t xml:space="preserve">ARF/TUBARÃO </t>
  </si>
  <si>
    <t>ARF/ARARANGUÁ</t>
  </si>
  <si>
    <t>ARF/LAGES</t>
  </si>
  <si>
    <t>IRF/IMBITUBA</t>
  </si>
  <si>
    <t>Blumenau/Itajaí</t>
  </si>
  <si>
    <t>DRF - BLUMENAU</t>
  </si>
  <si>
    <t>ARF - BRUSQUE</t>
  </si>
  <si>
    <t>ARF - RIO DO SUL</t>
  </si>
  <si>
    <t>ARF - TIMBÓ</t>
  </si>
  <si>
    <t>ALF - ITAJAÍ (anexo)</t>
  </si>
  <si>
    <t>ALF - ITAJAÍ Casarão</t>
  </si>
  <si>
    <t xml:space="preserve">ALF - ITAJAÍ DMA </t>
  </si>
  <si>
    <t>Joaçaba</t>
  </si>
  <si>
    <t>DRF/JOAÇABA (SEDE)</t>
  </si>
  <si>
    <t>DRF/JOAÇABA - DMA - PVA</t>
  </si>
  <si>
    <t>ARF/CAÇADOR</t>
  </si>
  <si>
    <t>ARF/CONCORDIA</t>
  </si>
  <si>
    <t>ARF/XANXERÊ</t>
  </si>
  <si>
    <t>ARF/CHAPECÓ</t>
  </si>
  <si>
    <t>ARF/SÃO MIGUEL DO OESTE</t>
  </si>
  <si>
    <t>Joinville/SFS</t>
  </si>
  <si>
    <t>ALF/SÃO FRANCISCO DO SUL</t>
  </si>
  <si>
    <t>DRF/JOINVILLE</t>
  </si>
  <si>
    <t xml:space="preserve">ARF/JARAGUA DO SUL </t>
  </si>
  <si>
    <t>ARF/CANOINHAS</t>
  </si>
  <si>
    <t>ARF/MAFRA</t>
  </si>
  <si>
    <t>DRF/JOINVILLE -DMA*</t>
  </si>
  <si>
    <t>Dionísio Cerqueira</t>
  </si>
  <si>
    <t>ALF/DIONISIO CERQUEIRA - SEDE + DMA</t>
  </si>
  <si>
    <t>ALF/DIONÍSIO CERQUEIRA - ADUANA TURISMO</t>
  </si>
  <si>
    <t>ALF/DIONÍSIO CERQUEIRA - ACI CARGAS</t>
  </si>
  <si>
    <t>TOTAL 
GLOBAL G6</t>
  </si>
  <si>
    <t>VIG. MONIT. TOTAL MENSAL</t>
  </si>
  <si>
    <t>VIG. MONIT. GLOBAL - CONTRATO</t>
  </si>
  <si>
    <t>PREÇO DE REFERÊNCIA - ORÇAMENTOS, OUTRAS UNIDADES E PAINEL DE PREÇOS</t>
  </si>
  <si>
    <r>
      <rPr>
        <b/>
        <sz val="12"/>
        <color rgb="FF000000"/>
        <rFont val="Liberation Serif"/>
        <family val="1"/>
      </rPr>
      <t> </t>
    </r>
    <r>
      <rPr>
        <sz val="11"/>
        <color rgb="FF000000"/>
        <rFont val="Calibri"/>
        <family val="2"/>
      </rPr>
      <t> </t>
    </r>
  </si>
  <si>
    <t>ITEM</t>
  </si>
  <si>
    <t>SERVIÇO</t>
  </si>
  <si>
    <t>DESCRIÇÃO</t>
  </si>
  <si>
    <t>Orçamento 1
Dinamus</t>
  </si>
  <si>
    <t>Orçamento 2
Protal</t>
  </si>
  <si>
    <t>Orçamento 3
Ondrepsb</t>
  </si>
  <si>
    <t>DRF/FLN</t>
  </si>
  <si>
    <t>SRRF09
Curitiba</t>
  </si>
  <si>
    <t>Painel de Preços</t>
  </si>
  <si>
    <t>VALOR MENSAL MÉDIO</t>
  </si>
  <si>
    <r>
      <t>VALOR TOTAL ANUAL R$</t>
    </r>
    <r>
      <rPr>
        <b/>
        <sz val="12"/>
        <color rgb="FF000000"/>
        <rFont val="Liberation Serif"/>
        <family val="1"/>
      </rPr>
      <t> </t>
    </r>
    <r>
      <rPr>
        <sz val="11"/>
        <color rgb="FF000000"/>
        <rFont val="Calibri"/>
        <family val="2"/>
      </rPr>
      <t> </t>
    </r>
  </si>
  <si>
    <r>
      <t>01</t>
    </r>
    <r>
      <rPr>
        <sz val="11"/>
        <color rgb="FF000000"/>
        <rFont val="Calibri"/>
        <family val="2"/>
      </rPr>
      <t> </t>
    </r>
  </si>
  <si>
    <t>Monitoramento</t>
  </si>
  <si>
    <r>
      <rPr>
        <b/>
        <u/>
        <sz val="9"/>
        <color rgb="FF000000"/>
        <rFont val="Cambria"/>
        <family val="1"/>
      </rPr>
      <t>Nível Baixo</t>
    </r>
    <r>
      <rPr>
        <sz val="9"/>
        <color rgb="FF000000"/>
        <rFont val="Cambria"/>
        <family val="1"/>
      </rPr>
      <t xml:space="preserve">
• </t>
    </r>
    <r>
      <rPr>
        <b/>
        <sz val="9"/>
        <color rgb="FF000000"/>
        <rFont val="Cambria"/>
        <family val="1"/>
      </rPr>
      <t>CFTV</t>
    </r>
    <r>
      <rPr>
        <sz val="9"/>
        <color rgb="FF000000"/>
        <rFont val="Cambria"/>
        <family val="1"/>
      </rPr>
      <t xml:space="preserve"> (GRAVAÇÃO </t>
    </r>
    <r>
      <rPr>
        <b/>
        <sz val="9"/>
        <color rgb="FF000000"/>
        <rFont val="Cambria"/>
        <family val="1"/>
      </rPr>
      <t>LOCAL</t>
    </r>
    <r>
      <rPr>
        <sz val="9"/>
        <color rgb="FF000000"/>
        <rFont val="Cambria"/>
        <family val="1"/>
      </rPr>
      <t xml:space="preserve">)
• </t>
    </r>
    <r>
      <rPr>
        <b/>
        <sz val="9"/>
        <color rgb="FF000000"/>
        <rFont val="Cambria"/>
        <family val="1"/>
      </rPr>
      <t>ALARME</t>
    </r>
    <r>
      <rPr>
        <sz val="9"/>
        <color rgb="FF000000"/>
        <rFont val="Cambria"/>
        <family val="1"/>
      </rPr>
      <t xml:space="preserve"> (sistema de presença)</t>
    </r>
  </si>
  <si>
    <r>
      <t>02</t>
    </r>
    <r>
      <rPr>
        <sz val="11"/>
        <color rgb="FF000000"/>
        <rFont val="Calibri"/>
        <family val="2"/>
      </rPr>
      <t> </t>
    </r>
  </si>
  <si>
    <r>
      <rPr>
        <b/>
        <u/>
        <sz val="9"/>
        <color rgb="FF000000"/>
        <rFont val="Cambria"/>
        <family val="1"/>
      </rPr>
      <t>Nível Médio</t>
    </r>
    <r>
      <rPr>
        <sz val="9"/>
        <color rgb="FF000000"/>
        <rFont val="Cambria"/>
        <family val="1"/>
      </rPr>
      <t xml:space="preserve">
• </t>
    </r>
    <r>
      <rPr>
        <b/>
        <sz val="9"/>
        <color rgb="FF000000"/>
        <rFont val="Cambria"/>
        <family val="1"/>
      </rPr>
      <t>CFTV</t>
    </r>
    <r>
      <rPr>
        <sz val="9"/>
        <color rgb="FF000000"/>
        <rFont val="Cambria"/>
        <family val="1"/>
      </rPr>
      <t xml:space="preserve"> (MONITORAMENTO </t>
    </r>
    <r>
      <rPr>
        <b/>
        <sz val="9"/>
        <color rgb="FF000000"/>
        <rFont val="Cambria"/>
        <family val="1"/>
      </rPr>
      <t>NA EMPRESA</t>
    </r>
    <r>
      <rPr>
        <sz val="9"/>
        <color rgb="FF000000"/>
        <rFont val="Cambria"/>
        <family val="1"/>
      </rPr>
      <t xml:space="preserve">)
• </t>
    </r>
    <r>
      <rPr>
        <b/>
        <sz val="9"/>
        <color rgb="FF000000"/>
        <rFont val="Cambria"/>
        <family val="1"/>
      </rPr>
      <t>ALARME</t>
    </r>
    <r>
      <rPr>
        <sz val="9"/>
        <color rgb="FF000000"/>
        <rFont val="Cambria"/>
        <family val="1"/>
      </rPr>
      <t xml:space="preserve"> (sistema de presença)</t>
    </r>
  </si>
  <si>
    <r>
      <t>03</t>
    </r>
    <r>
      <rPr>
        <sz val="11"/>
        <color rgb="FF000000"/>
        <rFont val="Calibri"/>
        <family val="2"/>
      </rPr>
      <t> </t>
    </r>
  </si>
  <si>
    <r>
      <rPr>
        <b/>
        <u/>
        <sz val="9"/>
        <color rgb="FF000000"/>
        <rFont val="Cambria"/>
        <family val="1"/>
      </rPr>
      <t>Nível Máximo</t>
    </r>
    <r>
      <rPr>
        <sz val="9"/>
        <color rgb="FF000000"/>
        <rFont val="Cambria"/>
        <family val="1"/>
      </rPr>
      <t xml:space="preserve">
• </t>
    </r>
    <r>
      <rPr>
        <b/>
        <sz val="9"/>
        <color rgb="FF000000"/>
        <rFont val="Cambria"/>
        <family val="1"/>
      </rPr>
      <t>CFTV</t>
    </r>
    <r>
      <rPr>
        <sz val="9"/>
        <color rgb="FF000000"/>
        <rFont val="Cambria"/>
        <family val="1"/>
      </rPr>
      <t xml:space="preserve"> (MONITORAMENTO </t>
    </r>
    <r>
      <rPr>
        <b/>
        <sz val="9"/>
        <color rgb="FF000000"/>
        <rFont val="Cambria"/>
        <family val="1"/>
      </rPr>
      <t>NA EMPRESA</t>
    </r>
    <r>
      <rPr>
        <sz val="9"/>
        <color rgb="FF000000"/>
        <rFont val="Cambria"/>
        <family val="1"/>
      </rPr>
      <t xml:space="preserve">)
• </t>
    </r>
    <r>
      <rPr>
        <b/>
        <sz val="9"/>
        <color rgb="FF000000"/>
        <rFont val="Cambria"/>
        <family val="1"/>
      </rPr>
      <t xml:space="preserve">ALARME </t>
    </r>
    <r>
      <rPr>
        <sz val="9"/>
        <color rgb="FF000000"/>
        <rFont val="Cambria"/>
        <family val="1"/>
      </rPr>
      <t xml:space="preserve">(sist. presença) 
• </t>
    </r>
    <r>
      <rPr>
        <b/>
        <sz val="9"/>
        <color rgb="FF000000"/>
        <rFont val="Cambria"/>
        <family val="1"/>
      </rPr>
      <t>APOIO LOCAL</t>
    </r>
  </si>
  <si>
    <r>
      <t>04</t>
    </r>
    <r>
      <rPr>
        <sz val="11"/>
        <color rgb="FF000000"/>
        <rFont val="Calibri"/>
        <family val="2"/>
      </rPr>
      <t> </t>
    </r>
  </si>
  <si>
    <r>
      <rPr>
        <b/>
        <sz val="9"/>
        <color rgb="FF000000"/>
        <rFont val="Cambria"/>
        <family val="1"/>
      </rPr>
      <t>Projeto + Instalação + Manutenção + Comodato</t>
    </r>
    <r>
      <rPr>
        <sz val="9"/>
        <color rgb="FF000000"/>
        <rFont val="Cambria"/>
        <family val="1"/>
      </rPr>
      <t xml:space="preserve"> 
(Mat. Equip.) </t>
    </r>
    <r>
      <rPr>
        <sz val="12"/>
        <color rgb="FF000000"/>
        <rFont val="Cambria"/>
        <family val="1"/>
      </rPr>
      <t>*</t>
    </r>
  </si>
  <si>
    <r>
      <rPr>
        <b/>
        <sz val="9"/>
        <color rgb="FF000000"/>
        <rFont val="Cambria"/>
        <family val="1"/>
      </rPr>
      <t>Escritório de Pequeno Porte</t>
    </r>
    <r>
      <rPr>
        <sz val="9"/>
        <color rgb="FF000000"/>
        <rFont val="Cambria"/>
        <family val="1"/>
      </rPr>
      <t xml:space="preserve"> (até 2.000m²)</t>
    </r>
  </si>
  <si>
    <r>
      <t>05</t>
    </r>
    <r>
      <rPr>
        <sz val="11"/>
        <color rgb="FF000000"/>
        <rFont val="Calibri"/>
        <family val="2"/>
      </rPr>
      <t> </t>
    </r>
  </si>
  <si>
    <r>
      <rPr>
        <b/>
        <sz val="9"/>
        <color rgb="FF000000"/>
        <rFont val="Cambria"/>
        <family val="1"/>
      </rPr>
      <t xml:space="preserve">Escritório de Médio e Grande Porte </t>
    </r>
    <r>
      <rPr>
        <sz val="9"/>
        <color rgb="FF000000"/>
        <rFont val="Cambria"/>
        <family val="1"/>
      </rPr>
      <t>(acima de 2.000m²)</t>
    </r>
  </si>
  <si>
    <r>
      <t>06</t>
    </r>
    <r>
      <rPr>
        <sz val="11"/>
        <color rgb="FF000000"/>
        <rFont val="Calibri"/>
        <family val="2"/>
      </rPr>
      <t> </t>
    </r>
  </si>
  <si>
    <r>
      <rPr>
        <b/>
        <sz val="9"/>
        <color rgb="FF000000"/>
        <rFont val="Cambria"/>
        <family val="1"/>
      </rPr>
      <t>Depósito de Pequeno Porte</t>
    </r>
    <r>
      <rPr>
        <sz val="9"/>
        <color rgb="FF000000"/>
        <rFont val="Cambria"/>
        <family val="1"/>
      </rPr>
      <t xml:space="preserve"> (até 4.000m²)</t>
    </r>
  </si>
  <si>
    <r>
      <t>07</t>
    </r>
    <r>
      <rPr>
        <sz val="11"/>
        <color rgb="FF000000"/>
        <rFont val="Calibri"/>
        <family val="2"/>
      </rPr>
      <t> </t>
    </r>
  </si>
  <si>
    <r>
      <rPr>
        <b/>
        <sz val="9"/>
        <color rgb="FF000000"/>
        <rFont val="Cambria"/>
        <family val="1"/>
      </rPr>
      <t>Depósito de Médio e Grande Porte</t>
    </r>
    <r>
      <rPr>
        <sz val="9"/>
        <color rgb="FF000000"/>
        <rFont val="Cambria"/>
        <family val="1"/>
      </rPr>
      <t xml:space="preserve"> (acima de 4.000m²)</t>
    </r>
  </si>
  <si>
    <t>VALOR TOTAL DO SERVIÇO (12 MESES ) R$   </t>
  </si>
  <si>
    <r>
      <t> </t>
    </r>
    <r>
      <rPr>
        <sz val="12"/>
        <color rgb="FF000000"/>
        <rFont val="Liberation Serif"/>
        <family val="1"/>
      </rPr>
      <t> </t>
    </r>
    <r>
      <rPr>
        <sz val="11"/>
        <color rgb="FF000000"/>
        <rFont val="Calibri"/>
        <family val="2"/>
        <scheme val="minor"/>
      </rPr>
      <t> </t>
    </r>
  </si>
  <si>
    <t>PREÇO DE REFERÊNCIA FINAL PARA CADA COMBINAÇÃO SERVIÇO/IMÓVEL</t>
  </si>
  <si>
    <t>DESCRIÇÃO
Monitoramento</t>
  </si>
  <si>
    <t>DESCRIÇÃO
Imóvel</t>
  </si>
  <si>
    <t>Valor de Referência MENSAL</t>
  </si>
  <si>
    <r>
      <t xml:space="preserve">Monitoramento + Projeto + Instalação + Manutenção + Comodato 
</t>
    </r>
    <r>
      <rPr>
        <sz val="9"/>
        <color rgb="FF000000"/>
        <rFont val="Cambria"/>
        <family val="1"/>
      </rPr>
      <t>(Mat. Equip.)</t>
    </r>
  </si>
  <si>
    <r>
      <rPr>
        <b/>
        <u/>
        <sz val="9"/>
        <color rgb="FF000000"/>
        <rFont val="Cambria"/>
        <family val="1"/>
      </rPr>
      <t>NÍVEL BAIXO</t>
    </r>
    <r>
      <rPr>
        <sz val="9"/>
        <color rgb="FF000000"/>
        <rFont val="Cambria"/>
        <family val="1"/>
      </rPr>
      <t xml:space="preserve">
• CFTV (GRAVAÇÃO LOCAL)
• ALARME (sistema de presença)</t>
    </r>
  </si>
  <si>
    <t>Escritório de Pequeno Porte (até 2.000m²)</t>
  </si>
  <si>
    <t>Escritório de Médio e Grande Porte (acima de 2.000m²)</t>
  </si>
  <si>
    <t>Depósito de Pequeno Porte (até 4.000m²)</t>
  </si>
  <si>
    <t>Depósito de Médio e Grande Porte (acima de 4.000m²)</t>
  </si>
  <si>
    <r>
      <t>NÍVEL MÉDIO</t>
    </r>
    <r>
      <rPr>
        <sz val="9"/>
        <color rgb="FF000000"/>
        <rFont val="Cambria"/>
        <family val="1"/>
      </rPr>
      <t xml:space="preserve">
• CFTV (MONITORAMENTO NA EMPRESA)
• ALARME (sistema de presença)</t>
    </r>
  </si>
  <si>
    <r>
      <t xml:space="preserve">NÍVEL MÁXIMO
</t>
    </r>
    <r>
      <rPr>
        <u/>
        <sz val="9"/>
        <color rgb="FF000000"/>
        <rFont val="Cambria"/>
        <family val="1"/>
      </rPr>
      <t>• CFTV (MONITORAMENTO NA EMPRESA)
• ALARME (sist. presença) 
• APOIO LOCAL</t>
    </r>
  </si>
  <si>
    <t>Memória de Cálculo dos Valores do Painel de Preços:</t>
  </si>
  <si>
    <t>A:</t>
  </si>
  <si>
    <t>Média  do Painel de Preços Incluindo todos os serviços: R$ 4.666,92</t>
  </si>
  <si>
    <t>B:</t>
  </si>
  <si>
    <t>Média dos valores dos orçamentos para os serviços de monitoramento (itens 1 a 3):  R$ 927,78</t>
  </si>
  <si>
    <t>C:</t>
  </si>
  <si>
    <t>Média dos valores dos orçamentos para os serviços de Projeto + Instalação + Manutenção + Comodato (itens 4 a 7) *:  R$ 5.050,90</t>
  </si>
  <si>
    <t xml:space="preserve">D: </t>
  </si>
  <si>
    <t>Valor total médio da contratação (B+C): 5.978,68</t>
  </si>
  <si>
    <t>Proporção dos valore de B em relação ao valor total D: 927,78/6.124,28= 15,52%</t>
  </si>
  <si>
    <t>Proporção dos valore de C em relação ao valor total D: 5.050,90/6.124,28= 84,48%</t>
  </si>
  <si>
    <r>
      <rPr>
        <b/>
        <sz val="11"/>
        <color theme="1"/>
        <rFont val="Calibri"/>
        <family val="2"/>
        <scheme val="minor"/>
      </rPr>
      <t xml:space="preserve">Média do Painel de preço para os itens 1 a 3 </t>
    </r>
    <r>
      <rPr>
        <sz val="11"/>
        <color theme="1"/>
        <rFont val="Calibri"/>
        <family val="2"/>
        <scheme val="minor"/>
      </rPr>
      <t xml:space="preserve">(seguindo a mesma proporção acima): 4.666,92 x 15,52%= </t>
    </r>
    <r>
      <rPr>
        <b/>
        <sz val="11"/>
        <color theme="1"/>
        <rFont val="Calibri"/>
        <family val="2"/>
        <scheme val="minor"/>
      </rPr>
      <t>R$ 724,30</t>
    </r>
  </si>
  <si>
    <r>
      <rPr>
        <b/>
        <sz val="11"/>
        <color theme="1"/>
        <rFont val="Calibri"/>
        <family val="2"/>
        <scheme val="minor"/>
      </rPr>
      <t xml:space="preserve">Média do Painel de preço para os itens 4 a 7 </t>
    </r>
    <r>
      <rPr>
        <sz val="11"/>
        <color theme="1"/>
        <rFont val="Calibri"/>
        <family val="2"/>
        <scheme val="minor"/>
      </rPr>
      <t xml:space="preserve">(seguindo a mesma proporção acima): 4.666,92 x 84,48%= </t>
    </r>
    <r>
      <rPr>
        <b/>
        <sz val="11"/>
        <color theme="1"/>
        <rFont val="Calibri"/>
        <family val="2"/>
        <scheme val="minor"/>
      </rPr>
      <t>R$ 3.942,62</t>
    </r>
  </si>
  <si>
    <t>Como os processos abrangem níveis de serviço e tamanhos de imóveis distintos, e como o valor médio do painel de preços abrange todos esses serviços e imóveis, o valor aqui apurado foi utilizado para todos os níveis de serviço e todos os tamanhos de imóveis igualmente.</t>
  </si>
  <si>
    <t>Memória de Cálculo dos Valores da DRF/Florianópolis:</t>
  </si>
  <si>
    <r>
      <t xml:space="preserve">Valor de cada unidade incluindo todos os serviços: R$ 1.569,50 </t>
    </r>
    <r>
      <rPr>
        <sz val="11"/>
        <color theme="1"/>
        <rFont val="Calibri"/>
        <family val="2"/>
        <scheme val="minor"/>
      </rPr>
      <t>(valor do último apostilamento 01/01/2021)</t>
    </r>
  </si>
  <si>
    <r>
      <rPr>
        <b/>
        <sz val="11"/>
        <color theme="1"/>
        <rFont val="Calibri"/>
        <family val="2"/>
        <scheme val="minor"/>
      </rPr>
      <t xml:space="preserve">Proporção do valor da DRF/FNS para o item 2 </t>
    </r>
    <r>
      <rPr>
        <sz val="11"/>
        <color theme="1"/>
        <rFont val="Calibri"/>
        <family val="2"/>
        <scheme val="minor"/>
      </rPr>
      <t xml:space="preserve">(seguindo a mesma proporção acima): 1.569,50 x 15,52%= </t>
    </r>
    <r>
      <rPr>
        <b/>
        <sz val="11"/>
        <color theme="1"/>
        <rFont val="Calibri"/>
        <family val="2"/>
        <scheme val="minor"/>
      </rPr>
      <t>R$ 243,58</t>
    </r>
  </si>
  <si>
    <r>
      <rPr>
        <b/>
        <sz val="11"/>
        <color theme="1"/>
        <rFont val="Calibri"/>
        <family val="2"/>
        <scheme val="minor"/>
      </rPr>
      <t xml:space="preserve">Proporção do valor da DRF/FNS para o item 4 </t>
    </r>
    <r>
      <rPr>
        <sz val="11"/>
        <color theme="1"/>
        <rFont val="Calibri"/>
        <family val="2"/>
        <scheme val="minor"/>
      </rPr>
      <t xml:space="preserve">(seguindo a mesma proporção acima): 1.569,50 x 84,48%= </t>
    </r>
    <r>
      <rPr>
        <b/>
        <sz val="11"/>
        <color theme="1"/>
        <rFont val="Calibri"/>
        <family val="2"/>
        <scheme val="minor"/>
      </rPr>
      <t>R$ 1.325,92</t>
    </r>
  </si>
  <si>
    <t>Memória de Cálculo dos Valores da SRRF09 - Curitiba:</t>
  </si>
  <si>
    <r>
      <t xml:space="preserve">Valor da unidade da SRRF09 incluindo todos os serviços: R$ 1.051,26 </t>
    </r>
    <r>
      <rPr>
        <sz val="11"/>
        <color theme="1"/>
        <rFont val="Calibri"/>
        <family val="2"/>
        <scheme val="minor"/>
      </rPr>
      <t>(valor do último termo aditivo 06/07/2021)</t>
    </r>
  </si>
  <si>
    <r>
      <rPr>
        <b/>
        <sz val="11"/>
        <color theme="1"/>
        <rFont val="Calibri"/>
        <family val="2"/>
        <scheme val="minor"/>
      </rPr>
      <t xml:space="preserve">Proporção do valor da SRRF09 para o item 3 </t>
    </r>
    <r>
      <rPr>
        <sz val="11"/>
        <color theme="1"/>
        <rFont val="Calibri"/>
        <family val="2"/>
        <scheme val="minor"/>
      </rPr>
      <t xml:space="preserve">(seguindo a mesma proporção acima): 1.051,26 x 15,52%= </t>
    </r>
    <r>
      <rPr>
        <b/>
        <sz val="11"/>
        <color theme="1"/>
        <rFont val="Calibri"/>
        <family val="2"/>
        <scheme val="minor"/>
      </rPr>
      <t>R$ 163,15</t>
    </r>
  </si>
  <si>
    <r>
      <rPr>
        <b/>
        <sz val="11"/>
        <color theme="1"/>
        <rFont val="Calibri"/>
        <family val="2"/>
        <scheme val="minor"/>
      </rPr>
      <t xml:space="preserve">Proporção do valor da SRRF09 para o item 4 </t>
    </r>
    <r>
      <rPr>
        <sz val="11"/>
        <color theme="1"/>
        <rFont val="Calibri"/>
        <family val="2"/>
        <scheme val="minor"/>
      </rPr>
      <t xml:space="preserve">(seguindo a mesma proporção acima): 1.051,26 x 84,48%= </t>
    </r>
    <r>
      <rPr>
        <b/>
        <sz val="11"/>
        <color theme="1"/>
        <rFont val="Calibri"/>
        <family val="2"/>
        <scheme val="minor"/>
      </rPr>
      <t>R$ 888,11</t>
    </r>
  </si>
  <si>
    <r>
      <t xml:space="preserve">Tabela 2 - QUANTITATIVOS MÍNIMOS DE MATERIAIS E EQUIPAMENTOS
 </t>
    </r>
    <r>
      <rPr>
        <sz val="11"/>
        <color theme="1"/>
        <rFont val="Calibri"/>
        <family val="2"/>
        <scheme val="minor"/>
      </rPr>
      <t xml:space="preserve">(conforme NT Copol n° 18) </t>
    </r>
  </si>
  <si>
    <t>ESCRITÓRIOS de Pequeno Porte (até 2.000 m²)</t>
  </si>
  <si>
    <t xml:space="preserve">ALARME </t>
  </si>
  <si>
    <t>CFTV</t>
  </si>
  <si>
    <t xml:space="preserve">Item </t>
  </si>
  <si>
    <t xml:space="preserve">Qte </t>
  </si>
  <si>
    <t xml:space="preserve">Central de Alarme (18+24) </t>
  </si>
  <si>
    <t xml:space="preserve">Câmera Bullet Externa 720p </t>
  </si>
  <si>
    <t xml:space="preserve">Teclado </t>
  </si>
  <si>
    <t xml:space="preserve">Câmera Dome Interna 720p </t>
  </si>
  <si>
    <t xml:space="preserve">Sensor com fio </t>
  </si>
  <si>
    <t xml:space="preserve">Balun Monocanal </t>
  </si>
  <si>
    <t xml:space="preserve">Sensor sem fio </t>
  </si>
  <si>
    <t xml:space="preserve">Balun 16 Canal </t>
  </si>
  <si>
    <t xml:space="preserve">Sensor de presença IR </t>
  </si>
  <si>
    <t xml:space="preserve">DVR 16 canais </t>
  </si>
  <si>
    <t xml:space="preserve">Sirene </t>
  </si>
  <si>
    <t xml:space="preserve">Bateria 12V </t>
  </si>
  <si>
    <t xml:space="preserve">Bateria de 12V </t>
  </si>
  <si>
    <t xml:space="preserve">Cabo UTP </t>
  </si>
  <si>
    <t xml:space="preserve">Cabo PVC </t>
  </si>
  <si>
    <t xml:space="preserve">Monitor </t>
  </si>
  <si>
    <t xml:space="preserve">Hd interno </t>
  </si>
  <si>
    <t xml:space="preserve">Modulo Ethernet GPRS </t>
  </si>
  <si>
    <t xml:space="preserve">Nobreak 720 VA </t>
  </si>
  <si>
    <t xml:space="preserve">Chip operadora de Internet </t>
  </si>
  <si>
    <t xml:space="preserve">Serviços de Instalação </t>
  </si>
  <si>
    <t xml:space="preserve">Receptora sem fio </t>
  </si>
  <si>
    <t>ESCRITÓRIOS &gt; 2.000 m²</t>
  </si>
  <si>
    <t xml:space="preserve">Central de Alarme (64+48) </t>
  </si>
  <si>
    <t xml:space="preserve">Cabos UTP </t>
  </si>
  <si>
    <t>DMA de Pequeno Porte até 4.000 m²</t>
  </si>
  <si>
    <t>Câmera Bullet Externa
720p</t>
  </si>
  <si>
    <t xml:space="preserve">Central de Alarme (64+28)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</si>
</sst>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rgb="FF000000"/>
      <name val="ArialNarrow-Bold"/>
    </font>
    <font>
      <sz val="10"/>
      <color rgb="FF000000"/>
      <name val="ArialNarrow"/>
    </font>
    <font>
      <b/>
      <sz val="11"/>
      <color rgb="FF00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9"/>
      <color rgb="FF000000"/>
      <name val="Cambria"/>
      <family val="1"/>
    </font>
    <font>
      <b/>
      <sz val="12"/>
      <color rgb="FF000000"/>
      <name val="Liberation Serif"/>
      <family val="1"/>
    </font>
    <font>
      <b/>
      <sz val="9"/>
      <color theme="1"/>
      <name val="Cambria"/>
      <family val="1"/>
    </font>
    <font>
      <sz val="11"/>
      <color rgb="FF000000"/>
      <name val="Calibri"/>
      <family val="2"/>
    </font>
    <font>
      <sz val="9"/>
      <color rgb="FF000000"/>
      <name val="Cambria"/>
      <family val="1"/>
    </font>
    <font>
      <sz val="12"/>
      <color rgb="FF000000"/>
      <name val="Liberation Serif"/>
      <family val="1"/>
    </font>
    <font>
      <b/>
      <u/>
      <sz val="9"/>
      <color rgb="FF000000"/>
      <name val="Cambria"/>
      <family val="1"/>
    </font>
    <font>
      <b/>
      <sz val="10"/>
      <color rgb="FF000000"/>
      <name val="Cambria"/>
      <family val="1"/>
    </font>
    <font>
      <b/>
      <sz val="14"/>
      <color rgb="FF000000"/>
      <name val="Cambria"/>
      <family val="1"/>
    </font>
    <font>
      <sz val="12"/>
      <color rgb="FF000000"/>
      <name val="Cambria"/>
      <family val="1"/>
    </font>
    <font>
      <sz val="9"/>
      <color indexed="81"/>
      <name val="Segoe UI"/>
      <charset val="1"/>
    </font>
    <font>
      <sz val="9"/>
      <color indexed="81"/>
      <name val="Segoe UI"/>
      <family val="2"/>
    </font>
    <font>
      <b/>
      <u/>
      <sz val="14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u/>
      <sz val="9"/>
      <color rgb="FF000000"/>
      <name val="Cambria"/>
      <family val="1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9" tint="-0.249977111117893"/>
      <name val="Times New Roman"/>
      <family val="1"/>
    </font>
    <font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9933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9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9933FF"/>
      <name val="Calibri"/>
      <family val="2"/>
      <scheme val="minor"/>
    </font>
    <font>
      <sz val="9"/>
      <color rgb="FF9933FF"/>
      <name val="Calibri"/>
      <family val="2"/>
      <scheme val="minor"/>
    </font>
    <font>
      <sz val="8"/>
      <color rgb="FF9933FF"/>
      <name val="Calibri"/>
      <family val="2"/>
      <scheme val="minor"/>
    </font>
    <font>
      <sz val="10"/>
      <color rgb="FF9933FF"/>
      <name val="Calibri"/>
      <family val="2"/>
      <scheme val="minor"/>
    </font>
    <font>
      <sz val="9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rgb="FFB4C6E7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9" tint="0.39997558519241921"/>
        <bgColor rgb="FFB4C6E7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7C8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43" fontId="0" fillId="0" borderId="0" xfId="1" applyFont="1" applyBorder="1"/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1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/>
    <xf numFmtId="0" fontId="2" fillId="2" borderId="1" xfId="0" applyFont="1" applyFill="1" applyBorder="1"/>
    <xf numFmtId="0" fontId="0" fillId="2" borderId="1" xfId="0" applyFill="1" applyBorder="1"/>
    <xf numFmtId="0" fontId="22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4" fillId="13" borderId="1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14" fillId="19" borderId="1" xfId="0" applyFont="1" applyFill="1" applyBorder="1" applyAlignment="1">
      <alignment vertical="center" wrapText="1"/>
    </xf>
    <xf numFmtId="4" fontId="10" fillId="22" borderId="1" xfId="0" applyNumberFormat="1" applyFont="1" applyFill="1" applyBorder="1" applyAlignment="1">
      <alignment horizontal="right" vertical="center" wrapText="1"/>
    </xf>
    <xf numFmtId="4" fontId="14" fillId="19" borderId="1" xfId="0" applyNumberFormat="1" applyFont="1" applyFill="1" applyBorder="1" applyAlignment="1">
      <alignment horizontal="right" vertical="center" wrapText="1"/>
    </xf>
    <xf numFmtId="4" fontId="26" fillId="19" borderId="1" xfId="0" applyNumberFormat="1" applyFont="1" applyFill="1" applyBorder="1" applyAlignment="1">
      <alignment horizontal="right" vertical="center" wrapText="1"/>
    </xf>
    <xf numFmtId="4" fontId="23" fillId="19" borderId="1" xfId="0" applyNumberFormat="1" applyFont="1" applyFill="1" applyBorder="1" applyAlignment="1">
      <alignment horizontal="right" vertical="center" wrapText="1"/>
    </xf>
    <xf numFmtId="4" fontId="10" fillId="22" borderId="1" xfId="2" applyNumberFormat="1" applyFont="1" applyFill="1" applyBorder="1" applyAlignment="1">
      <alignment horizontal="right" vertical="center" wrapText="1"/>
    </xf>
    <xf numFmtId="0" fontId="14" fillId="16" borderId="1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horizontal="center" vertical="center" wrapText="1"/>
    </xf>
    <xf numFmtId="4" fontId="10" fillId="23" borderId="1" xfId="0" applyNumberFormat="1" applyFont="1" applyFill="1" applyBorder="1" applyAlignment="1">
      <alignment horizontal="right" vertical="center" wrapText="1"/>
    </xf>
    <xf numFmtId="4" fontId="14" fillId="20" borderId="1" xfId="0" applyNumberFormat="1" applyFont="1" applyFill="1" applyBorder="1" applyAlignment="1">
      <alignment horizontal="right" vertical="center" wrapText="1"/>
    </xf>
    <xf numFmtId="4" fontId="26" fillId="20" borderId="1" xfId="0" applyNumberFormat="1" applyFont="1" applyFill="1" applyBorder="1" applyAlignment="1">
      <alignment horizontal="right" vertical="center" wrapText="1"/>
    </xf>
    <xf numFmtId="4" fontId="23" fillId="20" borderId="1" xfId="0" applyNumberFormat="1" applyFont="1" applyFill="1" applyBorder="1" applyAlignment="1">
      <alignment horizontal="right" vertical="center" wrapText="1"/>
    </xf>
    <xf numFmtId="4" fontId="24" fillId="15" borderId="1" xfId="0" applyNumberFormat="1" applyFont="1" applyFill="1" applyBorder="1" applyAlignment="1">
      <alignment vertical="center" wrapText="1"/>
    </xf>
    <xf numFmtId="0" fontId="10" fillId="20" borderId="1" xfId="0" applyFont="1" applyFill="1" applyBorder="1" applyAlignment="1">
      <alignment horizontal="center" vertical="center" wrapText="1"/>
    </xf>
    <xf numFmtId="0" fontId="14" fillId="20" borderId="1" xfId="0" applyFont="1" applyFill="1" applyBorder="1" applyAlignment="1">
      <alignment vertical="center" wrapText="1"/>
    </xf>
    <xf numFmtId="4" fontId="10" fillId="20" borderId="1" xfId="0" applyNumberFormat="1" applyFont="1" applyFill="1" applyBorder="1" applyAlignment="1">
      <alignment horizontal="right" vertical="center" wrapText="1"/>
    </xf>
    <xf numFmtId="4" fontId="10" fillId="20" borderId="1" xfId="2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0" fillId="2" borderId="1" xfId="2" applyNumberFormat="1" applyFont="1" applyFill="1" applyBorder="1" applyAlignment="1">
      <alignment horizontal="right" vertical="center" wrapText="1"/>
    </xf>
    <xf numFmtId="0" fontId="14" fillId="21" borderId="1" xfId="0" applyFont="1" applyFill="1" applyBorder="1" applyAlignment="1">
      <alignment horizontal="center" vertical="center" wrapText="1"/>
    </xf>
    <xf numFmtId="0" fontId="10" fillId="21" borderId="1" xfId="0" applyFont="1" applyFill="1" applyBorder="1" applyAlignment="1">
      <alignment horizontal="center" vertical="center" wrapText="1"/>
    </xf>
    <xf numFmtId="0" fontId="16" fillId="21" borderId="1" xfId="0" applyFont="1" applyFill="1" applyBorder="1" applyAlignment="1">
      <alignment vertical="center" wrapText="1"/>
    </xf>
    <xf numFmtId="4" fontId="10" fillId="21" borderId="1" xfId="0" applyNumberFormat="1" applyFont="1" applyFill="1" applyBorder="1" applyAlignment="1">
      <alignment horizontal="right" vertical="center" wrapText="1"/>
    </xf>
    <xf numFmtId="4" fontId="10" fillId="21" borderId="1" xfId="2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right" vertical="center"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left" vertical="center"/>
    </xf>
    <xf numFmtId="43" fontId="29" fillId="0" borderId="1" xfId="1" applyFont="1" applyFill="1" applyBorder="1" applyAlignment="1">
      <alignment horizontal="right" vertical="center" wrapText="1"/>
    </xf>
    <xf numFmtId="0" fontId="30" fillId="0" borderId="1" xfId="0" applyFont="1" applyBorder="1" applyAlignment="1">
      <alignment horizontal="center"/>
    </xf>
    <xf numFmtId="0" fontId="28" fillId="0" borderId="4" xfId="0" applyFont="1" applyBorder="1"/>
    <xf numFmtId="4" fontId="28" fillId="0" borderId="3" xfId="0" applyNumberFormat="1" applyFon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43" fontId="27" fillId="0" borderId="1" xfId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0" fontId="2" fillId="0" borderId="4" xfId="0" applyFont="1" applyBorder="1"/>
    <xf numFmtId="4" fontId="2" fillId="0" borderId="3" xfId="0" applyNumberFormat="1" applyFont="1" applyBorder="1"/>
    <xf numFmtId="44" fontId="2" fillId="0" borderId="1" xfId="2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4" fontId="0" fillId="6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9" borderId="1" xfId="0" applyNumberFormat="1" applyFill="1" applyBorder="1" applyAlignment="1">
      <alignment horizontal="center"/>
    </xf>
    <xf numFmtId="14" fontId="0" fillId="24" borderId="1" xfId="0" applyNumberFormat="1" applyFill="1" applyBorder="1" applyAlignment="1">
      <alignment horizontal="center"/>
    </xf>
    <xf numFmtId="44" fontId="0" fillId="0" borderId="0" xfId="2" applyFont="1" applyFill="1"/>
    <xf numFmtId="0" fontId="28" fillId="24" borderId="1" xfId="0" applyFont="1" applyFill="1" applyBorder="1"/>
    <xf numFmtId="44" fontId="28" fillId="24" borderId="1" xfId="2" applyFont="1" applyFill="1" applyBorder="1"/>
    <xf numFmtId="0" fontId="33" fillId="0" borderId="0" xfId="0" applyFont="1"/>
    <xf numFmtId="44" fontId="0" fillId="12" borderId="6" xfId="2" applyFont="1" applyFill="1" applyBorder="1"/>
    <xf numFmtId="0" fontId="2" fillId="0" borderId="1" xfId="0" applyFont="1" applyBorder="1"/>
    <xf numFmtId="0" fontId="9" fillId="0" borderId="1" xfId="0" applyFont="1" applyBorder="1" applyAlignment="1">
      <alignment horizontal="center"/>
    </xf>
    <xf numFmtId="4" fontId="2" fillId="0" borderId="1" xfId="0" applyNumberFormat="1" applyFont="1" applyBorder="1"/>
    <xf numFmtId="14" fontId="2" fillId="0" borderId="1" xfId="0" applyNumberFormat="1" applyFont="1" applyBorder="1" applyAlignment="1">
      <alignment horizontal="center"/>
    </xf>
    <xf numFmtId="44" fontId="2" fillId="0" borderId="1" xfId="2" applyFont="1" applyFill="1" applyBorder="1"/>
    <xf numFmtId="0" fontId="36" fillId="0" borderId="0" xfId="0" applyFont="1"/>
    <xf numFmtId="0" fontId="35" fillId="0" borderId="0" xfId="0" applyFont="1"/>
    <xf numFmtId="4" fontId="37" fillId="22" borderId="4" xfId="0" applyNumberFormat="1" applyFont="1" applyFill="1" applyBorder="1"/>
    <xf numFmtId="0" fontId="40" fillId="0" borderId="0" xfId="0" applyFont="1"/>
    <xf numFmtId="10" fontId="37" fillId="22" borderId="1" xfId="3" applyNumberFormat="1" applyFont="1" applyFill="1" applyBorder="1"/>
    <xf numFmtId="4" fontId="37" fillId="21" borderId="1" xfId="0" applyNumberFormat="1" applyFont="1" applyFill="1" applyBorder="1"/>
    <xf numFmtId="4" fontId="37" fillId="23" borderId="4" xfId="0" applyNumberFormat="1" applyFont="1" applyFill="1" applyBorder="1"/>
    <xf numFmtId="10" fontId="37" fillId="23" borderId="1" xfId="3" applyNumberFormat="1" applyFont="1" applyFill="1" applyBorder="1"/>
    <xf numFmtId="43" fontId="38" fillId="0" borderId="1" xfId="1" applyFont="1" applyFill="1" applyBorder="1" applyAlignment="1">
      <alignment horizontal="right" vertical="center" wrapText="1"/>
    </xf>
    <xf numFmtId="0" fontId="40" fillId="6" borderId="1" xfId="0" applyFont="1" applyFill="1" applyBorder="1" applyAlignment="1">
      <alignment horizontal="center"/>
    </xf>
    <xf numFmtId="0" fontId="40" fillId="8" borderId="1" xfId="0" applyFont="1" applyFill="1" applyBorder="1" applyAlignment="1">
      <alignment horizontal="left" vertical="center"/>
    </xf>
    <xf numFmtId="43" fontId="42" fillId="6" borderId="1" xfId="1" applyFont="1" applyFill="1" applyBorder="1" applyAlignment="1">
      <alignment horizontal="right" vertical="center" wrapText="1"/>
    </xf>
    <xf numFmtId="0" fontId="43" fillId="6" borderId="1" xfId="0" applyFont="1" applyFill="1" applyBorder="1" applyAlignment="1">
      <alignment horizontal="center"/>
    </xf>
    <xf numFmtId="0" fontId="40" fillId="6" borderId="4" xfId="0" applyFont="1" applyFill="1" applyBorder="1"/>
    <xf numFmtId="4" fontId="40" fillId="6" borderId="3" xfId="0" applyNumberFormat="1" applyFont="1" applyFill="1" applyBorder="1"/>
    <xf numFmtId="0" fontId="40" fillId="6" borderId="1" xfId="0" applyFont="1" applyFill="1" applyBorder="1"/>
    <xf numFmtId="44" fontId="40" fillId="6" borderId="1" xfId="2" applyFont="1" applyFill="1" applyBorder="1"/>
    <xf numFmtId="43" fontId="40" fillId="6" borderId="1" xfId="1" applyFont="1" applyFill="1" applyBorder="1" applyAlignment="1">
      <alignment horizontal="right" vertical="center" wrapText="1"/>
    </xf>
    <xf numFmtId="0" fontId="40" fillId="9" borderId="1" xfId="0" applyFont="1" applyFill="1" applyBorder="1" applyAlignment="1">
      <alignment horizontal="center"/>
    </xf>
    <xf numFmtId="0" fontId="40" fillId="11" borderId="1" xfId="0" applyFont="1" applyFill="1" applyBorder="1" applyAlignment="1">
      <alignment horizontal="left" vertical="center"/>
    </xf>
    <xf numFmtId="43" fontId="42" fillId="9" borderId="1" xfId="1" applyFont="1" applyFill="1" applyBorder="1" applyAlignment="1">
      <alignment horizontal="right" vertical="center" wrapText="1"/>
    </xf>
    <xf numFmtId="0" fontId="44" fillId="9" borderId="1" xfId="0" applyFont="1" applyFill="1" applyBorder="1" applyAlignment="1">
      <alignment horizontal="center"/>
    </xf>
    <xf numFmtId="0" fontId="40" fillId="9" borderId="4" xfId="0" applyFont="1" applyFill="1" applyBorder="1"/>
    <xf numFmtId="4" fontId="40" fillId="9" borderId="3" xfId="0" applyNumberFormat="1" applyFont="1" applyFill="1" applyBorder="1"/>
    <xf numFmtId="0" fontId="40" fillId="9" borderId="1" xfId="0" applyFont="1" applyFill="1" applyBorder="1"/>
    <xf numFmtId="44" fontId="40" fillId="9" borderId="1" xfId="2" applyFont="1" applyFill="1" applyBorder="1"/>
    <xf numFmtId="0" fontId="42" fillId="7" borderId="1" xfId="0" applyFont="1" applyFill="1" applyBorder="1" applyAlignment="1">
      <alignment horizontal="left" vertical="center"/>
    </xf>
    <xf numFmtId="0" fontId="42" fillId="10" borderId="1" xfId="0" applyFont="1" applyFill="1" applyBorder="1" applyAlignment="1">
      <alignment horizontal="left" vertical="center"/>
    </xf>
    <xf numFmtId="0" fontId="40" fillId="6" borderId="1" xfId="0" applyFont="1" applyFill="1" applyBorder="1" applyAlignment="1">
      <alignment horizontal="left" vertical="center"/>
    </xf>
    <xf numFmtId="0" fontId="40" fillId="9" borderId="1" xfId="0" applyFont="1" applyFill="1" applyBorder="1" applyAlignment="1">
      <alignment horizontal="left" vertical="center"/>
    </xf>
    <xf numFmtId="4" fontId="40" fillId="9" borderId="0" xfId="0" applyNumberFormat="1" applyFont="1" applyFill="1"/>
    <xf numFmtId="0" fontId="40" fillId="0" borderId="1" xfId="0" applyFont="1" applyBorder="1" applyAlignment="1">
      <alignment horizontal="center"/>
    </xf>
    <xf numFmtId="0" fontId="40" fillId="0" borderId="1" xfId="0" applyFont="1" applyBorder="1" applyAlignment="1">
      <alignment horizontal="left" vertical="center"/>
    </xf>
    <xf numFmtId="43" fontId="42" fillId="0" borderId="1" xfId="1" applyFont="1" applyFill="1" applyBorder="1" applyAlignment="1">
      <alignment horizontal="right" vertical="center" wrapText="1"/>
    </xf>
    <xf numFmtId="0" fontId="44" fillId="0" borderId="1" xfId="0" applyFont="1" applyBorder="1" applyAlignment="1">
      <alignment horizontal="center"/>
    </xf>
    <xf numFmtId="0" fontId="40" fillId="0" borderId="4" xfId="0" applyFont="1" applyBorder="1"/>
    <xf numFmtId="4" fontId="40" fillId="0" borderId="3" xfId="0" applyNumberFormat="1" applyFont="1" applyBorder="1"/>
    <xf numFmtId="0" fontId="36" fillId="6" borderId="1" xfId="0" applyFont="1" applyFill="1" applyBorder="1" applyAlignment="1">
      <alignment horizontal="center"/>
    </xf>
    <xf numFmtId="0" fontId="36" fillId="7" borderId="1" xfId="0" applyFont="1" applyFill="1" applyBorder="1" applyAlignment="1">
      <alignment horizontal="left" vertical="center"/>
    </xf>
    <xf numFmtId="43" fontId="4" fillId="6" borderId="1" xfId="1" applyFont="1" applyFill="1" applyBorder="1" applyAlignment="1">
      <alignment horizontal="right" vertical="center" wrapText="1"/>
    </xf>
    <xf numFmtId="0" fontId="36" fillId="6" borderId="4" xfId="0" applyFont="1" applyFill="1" applyBorder="1"/>
    <xf numFmtId="4" fontId="36" fillId="6" borderId="3" xfId="0" applyNumberFormat="1" applyFont="1" applyFill="1" applyBorder="1"/>
    <xf numFmtId="14" fontId="36" fillId="6" borderId="1" xfId="0" applyNumberFormat="1" applyFont="1" applyFill="1" applyBorder="1" applyAlignment="1">
      <alignment horizontal="center"/>
    </xf>
    <xf numFmtId="0" fontId="36" fillId="6" borderId="1" xfId="0" applyFont="1" applyFill="1" applyBorder="1"/>
    <xf numFmtId="44" fontId="36" fillId="6" borderId="1" xfId="2" applyFont="1" applyFill="1" applyBorder="1"/>
    <xf numFmtId="0" fontId="36" fillId="9" borderId="1" xfId="0" applyFont="1" applyFill="1" applyBorder="1" applyAlignment="1">
      <alignment horizontal="center"/>
    </xf>
    <xf numFmtId="43" fontId="4" fillId="9" borderId="1" xfId="1" applyFont="1" applyFill="1" applyBorder="1" applyAlignment="1">
      <alignment horizontal="right" vertical="center" wrapText="1"/>
    </xf>
    <xf numFmtId="0" fontId="36" fillId="9" borderId="4" xfId="0" applyFont="1" applyFill="1" applyBorder="1"/>
    <xf numFmtId="4" fontId="36" fillId="9" borderId="3" xfId="0" applyNumberFormat="1" applyFont="1" applyFill="1" applyBorder="1"/>
    <xf numFmtId="14" fontId="36" fillId="9" borderId="1" xfId="0" applyNumberFormat="1" applyFont="1" applyFill="1" applyBorder="1" applyAlignment="1">
      <alignment horizontal="center"/>
    </xf>
    <xf numFmtId="0" fontId="36" fillId="9" borderId="1" xfId="0" applyFont="1" applyFill="1" applyBorder="1"/>
    <xf numFmtId="44" fontId="36" fillId="9" borderId="1" xfId="2" applyFont="1" applyFill="1" applyBorder="1"/>
    <xf numFmtId="0" fontId="36" fillId="10" borderId="1" xfId="0" applyFont="1" applyFill="1" applyBorder="1" applyAlignment="1">
      <alignment horizontal="left" vertical="center"/>
    </xf>
    <xf numFmtId="43" fontId="4" fillId="10" borderId="1" xfId="1" applyFont="1" applyFill="1" applyBorder="1" applyAlignment="1">
      <alignment horizontal="right" vertical="center"/>
    </xf>
    <xf numFmtId="0" fontId="0" fillId="17" borderId="1" xfId="0" applyFill="1" applyBorder="1" applyAlignment="1">
      <alignment horizontal="center"/>
    </xf>
    <xf numFmtId="0" fontId="42" fillId="18" borderId="1" xfId="0" applyFont="1" applyFill="1" applyBorder="1" applyAlignment="1">
      <alignment horizontal="left" vertical="center"/>
    </xf>
    <xf numFmtId="43" fontId="46" fillId="17" borderId="1" xfId="1" applyFont="1" applyFill="1" applyBorder="1" applyAlignment="1">
      <alignment horizontal="right" vertical="center" wrapText="1"/>
    </xf>
    <xf numFmtId="0" fontId="47" fillId="17" borderId="1" xfId="0" applyFont="1" applyFill="1" applyBorder="1" applyAlignment="1">
      <alignment horizontal="center"/>
    </xf>
    <xf numFmtId="0" fontId="0" fillId="17" borderId="4" xfId="0" applyFill="1" applyBorder="1"/>
    <xf numFmtId="4" fontId="0" fillId="17" borderId="3" xfId="0" applyNumberFormat="1" applyFill="1" applyBorder="1"/>
    <xf numFmtId="14" fontId="0" fillId="17" borderId="1" xfId="0" applyNumberFormat="1" applyFill="1" applyBorder="1" applyAlignment="1">
      <alignment horizontal="center"/>
    </xf>
    <xf numFmtId="0" fontId="0" fillId="17" borderId="1" xfId="0" applyFill="1" applyBorder="1"/>
    <xf numFmtId="44" fontId="1" fillId="17" borderId="1" xfId="2" applyFont="1" applyFill="1" applyBorder="1"/>
    <xf numFmtId="0" fontId="0" fillId="6" borderId="1" xfId="0" applyFill="1" applyBorder="1" applyAlignment="1">
      <alignment horizontal="center"/>
    </xf>
    <xf numFmtId="43" fontId="46" fillId="6" borderId="1" xfId="1" applyFont="1" applyFill="1" applyBorder="1" applyAlignment="1">
      <alignment horizontal="right" vertical="center" wrapText="1"/>
    </xf>
    <xf numFmtId="0" fontId="48" fillId="6" borderId="1" xfId="0" applyFont="1" applyFill="1" applyBorder="1" applyAlignment="1">
      <alignment horizontal="center"/>
    </xf>
    <xf numFmtId="0" fontId="0" fillId="6" borderId="4" xfId="0" applyFill="1" applyBorder="1"/>
    <xf numFmtId="4" fontId="0" fillId="6" borderId="3" xfId="0" applyNumberFormat="1" applyFill="1" applyBorder="1"/>
    <xf numFmtId="0" fontId="0" fillId="6" borderId="1" xfId="0" applyFill="1" applyBorder="1"/>
    <xf numFmtId="44" fontId="1" fillId="6" borderId="1" xfId="2" applyFont="1" applyFill="1" applyBorder="1"/>
    <xf numFmtId="0" fontId="0" fillId="9" borderId="1" xfId="0" applyFill="1" applyBorder="1" applyAlignment="1">
      <alignment horizontal="center"/>
    </xf>
    <xf numFmtId="43" fontId="46" fillId="9" borderId="1" xfId="1" applyFont="1" applyFill="1" applyBorder="1" applyAlignment="1">
      <alignment horizontal="right" vertical="center" wrapText="1"/>
    </xf>
    <xf numFmtId="0" fontId="49" fillId="9" borderId="1" xfId="0" applyFont="1" applyFill="1" applyBorder="1" applyAlignment="1">
      <alignment horizontal="center"/>
    </xf>
    <xf numFmtId="0" fontId="0" fillId="9" borderId="4" xfId="0" applyFill="1" applyBorder="1"/>
    <xf numFmtId="4" fontId="0" fillId="9" borderId="3" xfId="0" applyNumberFormat="1" applyFill="1" applyBorder="1"/>
    <xf numFmtId="0" fontId="0" fillId="9" borderId="1" xfId="0" applyFill="1" applyBorder="1"/>
    <xf numFmtId="44" fontId="1" fillId="9" borderId="1" xfId="2" applyFont="1" applyFill="1" applyBorder="1"/>
    <xf numFmtId="0" fontId="50" fillId="6" borderId="1" xfId="0" applyFont="1" applyFill="1" applyBorder="1" applyAlignment="1">
      <alignment horizontal="left" vertical="center" wrapText="1"/>
    </xf>
    <xf numFmtId="0" fontId="51" fillId="9" borderId="1" xfId="0" applyFont="1" applyFill="1" applyBorder="1" applyAlignment="1">
      <alignment horizontal="center"/>
    </xf>
    <xf numFmtId="0" fontId="52" fillId="9" borderId="1" xfId="0" applyFont="1" applyFill="1" applyBorder="1" applyAlignment="1">
      <alignment horizontal="left" vertical="center" wrapText="1"/>
    </xf>
    <xf numFmtId="43" fontId="53" fillId="9" borderId="1" xfId="1" applyFont="1" applyFill="1" applyBorder="1" applyAlignment="1">
      <alignment horizontal="right" vertical="center" wrapText="1"/>
    </xf>
    <xf numFmtId="0" fontId="51" fillId="9" borderId="4" xfId="0" applyFont="1" applyFill="1" applyBorder="1"/>
    <xf numFmtId="4" fontId="51" fillId="9" borderId="3" xfId="0" applyNumberFormat="1" applyFont="1" applyFill="1" applyBorder="1"/>
    <xf numFmtId="14" fontId="51" fillId="9" borderId="1" xfId="0" applyNumberFormat="1" applyFont="1" applyFill="1" applyBorder="1" applyAlignment="1">
      <alignment horizontal="center"/>
    </xf>
    <xf numFmtId="0" fontId="51" fillId="9" borderId="1" xfId="0" applyFont="1" applyFill="1" applyBorder="1"/>
    <xf numFmtId="44" fontId="51" fillId="9" borderId="1" xfId="2" applyFont="1" applyFill="1" applyBorder="1"/>
    <xf numFmtId="0" fontId="51" fillId="6" borderId="1" xfId="0" applyFont="1" applyFill="1" applyBorder="1" applyAlignment="1">
      <alignment horizontal="center"/>
    </xf>
    <xf numFmtId="0" fontId="52" fillId="6" borderId="1" xfId="0" applyFont="1" applyFill="1" applyBorder="1" applyAlignment="1">
      <alignment horizontal="left" vertical="center" wrapText="1"/>
    </xf>
    <xf numFmtId="43" fontId="53" fillId="6" borderId="1" xfId="1" applyFont="1" applyFill="1" applyBorder="1" applyAlignment="1">
      <alignment horizontal="right" vertical="center" wrapText="1"/>
    </xf>
    <xf numFmtId="0" fontId="51" fillId="6" borderId="4" xfId="0" applyFont="1" applyFill="1" applyBorder="1"/>
    <xf numFmtId="4" fontId="51" fillId="6" borderId="3" xfId="0" applyNumberFormat="1" applyFont="1" applyFill="1" applyBorder="1"/>
    <xf numFmtId="14" fontId="51" fillId="6" borderId="1" xfId="0" applyNumberFormat="1" applyFont="1" applyFill="1" applyBorder="1" applyAlignment="1">
      <alignment horizontal="center"/>
    </xf>
    <xf numFmtId="0" fontId="51" fillId="6" borderId="1" xfId="0" applyFont="1" applyFill="1" applyBorder="1"/>
    <xf numFmtId="44" fontId="51" fillId="6" borderId="1" xfId="2" applyFont="1" applyFill="1" applyBorder="1"/>
    <xf numFmtId="0" fontId="50" fillId="9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3" fillId="18" borderId="1" xfId="0" applyFont="1" applyFill="1" applyBorder="1"/>
    <xf numFmtId="0" fontId="3" fillId="10" borderId="1" xfId="0" applyFont="1" applyFill="1" applyBorder="1"/>
    <xf numFmtId="0" fontId="3" fillId="7" borderId="1" xfId="0" applyFont="1" applyFill="1" applyBorder="1"/>
    <xf numFmtId="0" fontId="3" fillId="10" borderId="1" xfId="0" applyFont="1" applyFill="1" applyBorder="1" applyAlignment="1">
      <alignment horizontal="left" vertical="center"/>
    </xf>
    <xf numFmtId="44" fontId="41" fillId="25" borderId="1" xfId="2" applyFont="1" applyFill="1" applyBorder="1" applyAlignment="1">
      <alignment horizontal="center" vertical="center"/>
    </xf>
    <xf numFmtId="44" fontId="1" fillId="12" borderId="1" xfId="2" applyFont="1" applyFill="1" applyBorder="1"/>
    <xf numFmtId="44" fontId="41" fillId="25" borderId="1" xfId="2" applyFont="1" applyFill="1" applyBorder="1" applyAlignment="1">
      <alignment horizontal="center" vertical="center" wrapText="1"/>
    </xf>
    <xf numFmtId="0" fontId="54" fillId="6" borderId="1" xfId="0" applyFont="1" applyFill="1" applyBorder="1" applyAlignment="1">
      <alignment horizontal="center"/>
    </xf>
    <xf numFmtId="0" fontId="54" fillId="8" borderId="1" xfId="0" applyFont="1" applyFill="1" applyBorder="1" applyAlignment="1">
      <alignment horizontal="left" vertical="center"/>
    </xf>
    <xf numFmtId="43" fontId="54" fillId="6" borderId="1" xfId="1" applyFont="1" applyFill="1" applyBorder="1" applyAlignment="1">
      <alignment horizontal="right" vertical="center" wrapText="1"/>
    </xf>
    <xf numFmtId="0" fontId="54" fillId="6" borderId="4" xfId="0" applyFont="1" applyFill="1" applyBorder="1"/>
    <xf numFmtId="4" fontId="54" fillId="6" borderId="3" xfId="0" applyNumberFormat="1" applyFont="1" applyFill="1" applyBorder="1"/>
    <xf numFmtId="0" fontId="54" fillId="6" borderId="1" xfId="0" applyFont="1" applyFill="1" applyBorder="1"/>
    <xf numFmtId="44" fontId="54" fillId="6" borderId="1" xfId="2" applyFont="1" applyFill="1" applyBorder="1"/>
    <xf numFmtId="0" fontId="51" fillId="0" borderId="0" xfId="0" applyFont="1"/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/>
    </xf>
    <xf numFmtId="43" fontId="41" fillId="3" borderId="1" xfId="1" applyFont="1" applyFill="1" applyBorder="1" applyAlignment="1">
      <alignment horizontal="center" vertical="center" wrapText="1"/>
    </xf>
    <xf numFmtId="0" fontId="41" fillId="3" borderId="4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44" fontId="41" fillId="3" borderId="1" xfId="2" applyFont="1" applyFill="1" applyBorder="1" applyAlignment="1">
      <alignment horizontal="center" vertical="center" wrapText="1"/>
    </xf>
    <xf numFmtId="43" fontId="0" fillId="0" borderId="0" xfId="1" applyFont="1" applyFill="1" applyBorder="1"/>
    <xf numFmtId="44" fontId="0" fillId="0" borderId="0" xfId="2" applyFont="1" applyFill="1" applyBorder="1"/>
    <xf numFmtId="0" fontId="34" fillId="0" borderId="0" xfId="0" applyFont="1"/>
    <xf numFmtId="0" fontId="45" fillId="7" borderId="1" xfId="0" applyFont="1" applyFill="1" applyBorder="1" applyAlignment="1">
      <alignment horizontal="left" vertical="center"/>
    </xf>
    <xf numFmtId="0" fontId="36" fillId="8" borderId="1" xfId="0" applyFont="1" applyFill="1" applyBorder="1" applyAlignment="1">
      <alignment horizontal="left" vertical="center"/>
    </xf>
    <xf numFmtId="0" fontId="36" fillId="11" borderId="1" xfId="0" applyFont="1" applyFill="1" applyBorder="1" applyAlignment="1">
      <alignment horizontal="left" vertical="center"/>
    </xf>
    <xf numFmtId="0" fontId="32" fillId="3" borderId="3" xfId="0" applyFont="1" applyFill="1" applyBorder="1" applyAlignment="1">
      <alignment horizontal="center" vertical="center"/>
    </xf>
    <xf numFmtId="0" fontId="45" fillId="6" borderId="3" xfId="0" applyFont="1" applyFill="1" applyBorder="1"/>
    <xf numFmtId="0" fontId="45" fillId="9" borderId="3" xfId="0" applyFont="1" applyFill="1" applyBorder="1"/>
    <xf numFmtId="0" fontId="39" fillId="0" borderId="3" xfId="0" applyFont="1" applyBorder="1"/>
    <xf numFmtId="0" fontId="50" fillId="6" borderId="3" xfId="0" applyFont="1" applyFill="1" applyBorder="1"/>
    <xf numFmtId="0" fontId="52" fillId="6" borderId="3" xfId="0" applyFont="1" applyFill="1" applyBorder="1"/>
    <xf numFmtId="0" fontId="50" fillId="9" borderId="3" xfId="0" applyFont="1" applyFill="1" applyBorder="1"/>
    <xf numFmtId="0" fontId="50" fillId="0" borderId="3" xfId="0" applyFont="1" applyBorder="1"/>
    <xf numFmtId="0" fontId="55" fillId="0" borderId="3" xfId="0" applyFont="1" applyBorder="1"/>
    <xf numFmtId="0" fontId="50" fillId="17" borderId="3" xfId="0" applyFont="1" applyFill="1" applyBorder="1"/>
    <xf numFmtId="0" fontId="52" fillId="9" borderId="3" xfId="0" applyFont="1" applyFill="1" applyBorder="1"/>
    <xf numFmtId="0" fontId="50" fillId="6" borderId="1" xfId="0" applyFont="1" applyFill="1" applyBorder="1"/>
    <xf numFmtId="0" fontId="39" fillId="0" borderId="1" xfId="0" applyFont="1" applyBorder="1"/>
    <xf numFmtId="0" fontId="50" fillId="0" borderId="0" xfId="0" applyFont="1"/>
    <xf numFmtId="0" fontId="56" fillId="0" borderId="0" xfId="0" applyFont="1"/>
    <xf numFmtId="44" fontId="0" fillId="12" borderId="3" xfId="2" applyFont="1" applyFill="1" applyBorder="1" applyAlignment="1">
      <alignment horizontal="center"/>
    </xf>
    <xf numFmtId="44" fontId="0" fillId="12" borderId="5" xfId="2" applyFont="1" applyFill="1" applyBorder="1" applyAlignment="1">
      <alignment horizontal="center"/>
    </xf>
    <xf numFmtId="44" fontId="0" fillId="12" borderId="4" xfId="2" applyFont="1" applyFill="1" applyBorder="1" applyAlignment="1">
      <alignment horizontal="center"/>
    </xf>
    <xf numFmtId="44" fontId="1" fillId="12" borderId="3" xfId="2" applyFont="1" applyFill="1" applyBorder="1" applyAlignment="1">
      <alignment horizontal="center"/>
    </xf>
    <xf numFmtId="44" fontId="1" fillId="12" borderId="5" xfId="2" applyFont="1" applyFill="1" applyBorder="1" applyAlignment="1">
      <alignment horizontal="center"/>
    </xf>
    <xf numFmtId="44" fontId="1" fillId="12" borderId="4" xfId="2" applyFont="1" applyFill="1" applyBorder="1" applyAlignment="1">
      <alignment horizontal="center"/>
    </xf>
    <xf numFmtId="0" fontId="24" fillId="15" borderId="1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FF7C80"/>
      <color rgb="FFFF5050"/>
      <color rgb="FF9933FF"/>
      <color rgb="FF33CCCC"/>
      <color rgb="FF009999"/>
      <color rgb="FFCC99FF"/>
      <color rgb="FF00CC99"/>
      <color rgb="FFFFCCFF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showWhiteSpace="0" view="pageBreakPreview" topLeftCell="A58" zoomScale="85" zoomScaleNormal="70" zoomScaleSheetLayoutView="85" zoomScalePageLayoutView="25" workbookViewId="0">
      <selection activeCell="B86" sqref="B86"/>
    </sheetView>
  </sheetViews>
  <sheetFormatPr defaultRowHeight="15" x14ac:dyDescent="0.25"/>
  <cols>
    <col min="1" max="2" width="9.28515625" style="9" customWidth="1"/>
    <col min="3" max="3" width="15.7109375" style="9" customWidth="1"/>
    <col min="4" max="4" width="78.28515625" customWidth="1"/>
    <col min="5" max="5" width="60.85546875" style="220" customWidth="1"/>
    <col min="6" max="6" width="12.28515625" style="201" customWidth="1"/>
    <col min="7" max="7" width="9.85546875" style="9" customWidth="1"/>
    <col min="8" max="8" width="26" customWidth="1"/>
    <col min="9" max="9" width="12.7109375" customWidth="1"/>
    <col min="10" max="10" width="14.140625" style="67" customWidth="1"/>
    <col min="11" max="11" width="11.7109375" customWidth="1"/>
    <col min="12" max="12" width="21.28515625" style="202" customWidth="1"/>
    <col min="13" max="13" width="4.140625" customWidth="1"/>
  </cols>
  <sheetData>
    <row r="1" spans="1:12" ht="60" x14ac:dyDescent="0.25">
      <c r="A1" s="195" t="s">
        <v>0</v>
      </c>
      <c r="B1" s="195" t="s">
        <v>1</v>
      </c>
      <c r="C1" s="195" t="s">
        <v>2</v>
      </c>
      <c r="D1" s="196" t="s">
        <v>3</v>
      </c>
      <c r="E1" s="207" t="s">
        <v>4</v>
      </c>
      <c r="F1" s="197" t="s">
        <v>5</v>
      </c>
      <c r="G1" s="195" t="s">
        <v>6</v>
      </c>
      <c r="H1" s="198" t="s">
        <v>7</v>
      </c>
      <c r="I1" s="199" t="s">
        <v>8</v>
      </c>
      <c r="J1" s="195" t="s">
        <v>9</v>
      </c>
      <c r="K1" s="195" t="s">
        <v>10</v>
      </c>
      <c r="L1" s="200" t="s">
        <v>11</v>
      </c>
    </row>
    <row r="2" spans="1:12" s="82" customFormat="1" x14ac:dyDescent="0.25">
      <c r="A2" s="119">
        <v>1</v>
      </c>
      <c r="B2" s="119">
        <v>1</v>
      </c>
      <c r="C2" s="119" t="s">
        <v>12</v>
      </c>
      <c r="D2" s="204" t="s">
        <v>13</v>
      </c>
      <c r="E2" s="208" t="s">
        <v>14</v>
      </c>
      <c r="F2" s="121">
        <v>6182.62</v>
      </c>
      <c r="G2" s="119" t="s">
        <v>15</v>
      </c>
      <c r="H2" s="122" t="s">
        <v>16</v>
      </c>
      <c r="I2" s="123">
        <f>'Orçamento - $ ref'!E21</f>
        <v>5553.8020000000006</v>
      </c>
      <c r="J2" s="124">
        <v>44562</v>
      </c>
      <c r="K2" s="125">
        <v>24</v>
      </c>
      <c r="L2" s="126">
        <f>I2*K2</f>
        <v>133291.24800000002</v>
      </c>
    </row>
    <row r="3" spans="1:12" s="83" customFormat="1" x14ac:dyDescent="0.25">
      <c r="A3" s="119">
        <v>1</v>
      </c>
      <c r="B3" s="119">
        <v>2</v>
      </c>
      <c r="C3" s="119" t="s">
        <v>12</v>
      </c>
      <c r="D3" s="204" t="s">
        <v>17</v>
      </c>
      <c r="E3" s="208" t="s">
        <v>14</v>
      </c>
      <c r="F3" s="121">
        <v>9716.11</v>
      </c>
      <c r="G3" s="119" t="s">
        <v>15</v>
      </c>
      <c r="H3" s="122" t="s">
        <v>18</v>
      </c>
      <c r="I3" s="123">
        <f>'Orçamento - $ ref'!E23</f>
        <v>7476.0384999999997</v>
      </c>
      <c r="J3" s="124">
        <v>44562</v>
      </c>
      <c r="K3" s="125">
        <v>24</v>
      </c>
      <c r="L3" s="126">
        <f t="shared" ref="L3:L22" si="0">I3*K3</f>
        <v>179424.924</v>
      </c>
    </row>
    <row r="4" spans="1:12" s="83" customFormat="1" x14ac:dyDescent="0.25">
      <c r="A4" s="119">
        <v>1</v>
      </c>
      <c r="B4" s="119">
        <v>3</v>
      </c>
      <c r="C4" s="119" t="s">
        <v>12</v>
      </c>
      <c r="D4" s="204" t="s">
        <v>19</v>
      </c>
      <c r="E4" s="208" t="s">
        <v>14</v>
      </c>
      <c r="F4" s="121">
        <v>7518.61</v>
      </c>
      <c r="G4" s="119" t="s">
        <v>15</v>
      </c>
      <c r="H4" s="122" t="s">
        <v>18</v>
      </c>
      <c r="I4" s="123">
        <f>'Orçamento - $ ref'!E23</f>
        <v>7476.0384999999997</v>
      </c>
      <c r="J4" s="124">
        <v>44562</v>
      </c>
      <c r="K4" s="125">
        <v>24</v>
      </c>
      <c r="L4" s="126">
        <f t="shared" si="0"/>
        <v>179424.924</v>
      </c>
    </row>
    <row r="5" spans="1:12" s="83" customFormat="1" x14ac:dyDescent="0.25">
      <c r="A5" s="119">
        <v>1</v>
      </c>
      <c r="B5" s="119">
        <v>4</v>
      </c>
      <c r="C5" s="119" t="s">
        <v>12</v>
      </c>
      <c r="D5" s="204" t="s">
        <v>20</v>
      </c>
      <c r="E5" s="208" t="s">
        <v>14</v>
      </c>
      <c r="F5" s="121">
        <v>1032.0899999999999</v>
      </c>
      <c r="G5" s="119" t="s">
        <v>15</v>
      </c>
      <c r="H5" s="122" t="s">
        <v>21</v>
      </c>
      <c r="I5" s="123">
        <f>'Orçamento - $ ref'!E20</f>
        <v>3227.1800000000003</v>
      </c>
      <c r="J5" s="124">
        <v>44562</v>
      </c>
      <c r="K5" s="125">
        <v>24</v>
      </c>
      <c r="L5" s="126">
        <f t="shared" si="0"/>
        <v>77452.320000000007</v>
      </c>
    </row>
    <row r="6" spans="1:12" s="83" customFormat="1" x14ac:dyDescent="0.25">
      <c r="A6" s="119">
        <v>1</v>
      </c>
      <c r="B6" s="119">
        <v>5</v>
      </c>
      <c r="C6" s="119" t="s">
        <v>12</v>
      </c>
      <c r="D6" s="204" t="s">
        <v>22</v>
      </c>
      <c r="E6" s="208" t="s">
        <v>14</v>
      </c>
      <c r="F6" s="121">
        <v>77</v>
      </c>
      <c r="G6" s="119" t="s">
        <v>15</v>
      </c>
      <c r="H6" s="122" t="s">
        <v>21</v>
      </c>
      <c r="I6" s="123">
        <f>'Orçamento - $ ref'!E20</f>
        <v>3227.1800000000003</v>
      </c>
      <c r="J6" s="124">
        <v>44562</v>
      </c>
      <c r="K6" s="125">
        <v>24</v>
      </c>
      <c r="L6" s="126">
        <f t="shared" si="0"/>
        <v>77452.320000000007</v>
      </c>
    </row>
    <row r="7" spans="1:12" s="83" customFormat="1" x14ac:dyDescent="0.25">
      <c r="A7" s="119">
        <v>1</v>
      </c>
      <c r="B7" s="119">
        <v>6</v>
      </c>
      <c r="C7" s="119" t="s">
        <v>12</v>
      </c>
      <c r="D7" s="204" t="s">
        <v>23</v>
      </c>
      <c r="E7" s="208" t="s">
        <v>14</v>
      </c>
      <c r="F7" s="121">
        <v>17512.64</v>
      </c>
      <c r="G7" s="119" t="s">
        <v>15</v>
      </c>
      <c r="H7" s="122" t="s">
        <v>18</v>
      </c>
      <c r="I7" s="123">
        <f>'Orçamento - $ ref'!E23</f>
        <v>7476.0384999999997</v>
      </c>
      <c r="J7" s="124">
        <v>44562</v>
      </c>
      <c r="K7" s="125">
        <v>24</v>
      </c>
      <c r="L7" s="126">
        <f>I7*K7</f>
        <v>179424.924</v>
      </c>
    </row>
    <row r="8" spans="1:12" s="83" customFormat="1" x14ac:dyDescent="0.25">
      <c r="A8" s="119">
        <v>1</v>
      </c>
      <c r="B8" s="119">
        <v>7</v>
      </c>
      <c r="C8" s="119" t="s">
        <v>12</v>
      </c>
      <c r="D8" s="120" t="s">
        <v>24</v>
      </c>
      <c r="E8" s="208" t="s">
        <v>14</v>
      </c>
      <c r="F8" s="121">
        <v>1208.2</v>
      </c>
      <c r="G8" s="119" t="s">
        <v>15</v>
      </c>
      <c r="H8" s="122" t="s">
        <v>21</v>
      </c>
      <c r="I8" s="123">
        <f>'Orçamento - $ ref'!E20</f>
        <v>3227.1800000000003</v>
      </c>
      <c r="J8" s="124">
        <v>44562</v>
      </c>
      <c r="K8" s="125">
        <v>24</v>
      </c>
      <c r="L8" s="126">
        <f t="shared" ref="L8:L12" si="1">I8*K8</f>
        <v>77452.320000000007</v>
      </c>
    </row>
    <row r="9" spans="1:12" s="83" customFormat="1" x14ac:dyDescent="0.25">
      <c r="A9" s="119">
        <v>1</v>
      </c>
      <c r="B9" s="119">
        <v>8</v>
      </c>
      <c r="C9" s="119" t="s">
        <v>25</v>
      </c>
      <c r="D9" s="205" t="s">
        <v>26</v>
      </c>
      <c r="E9" s="208" t="s">
        <v>14</v>
      </c>
      <c r="F9" s="121">
        <v>2800</v>
      </c>
      <c r="G9" s="119" t="s">
        <v>15</v>
      </c>
      <c r="H9" s="122" t="s">
        <v>16</v>
      </c>
      <c r="I9" s="123">
        <f>'Orçamento - $ ref'!E21</f>
        <v>5553.8020000000006</v>
      </c>
      <c r="J9" s="124">
        <v>44562</v>
      </c>
      <c r="K9" s="125">
        <v>24</v>
      </c>
      <c r="L9" s="126">
        <f t="shared" si="1"/>
        <v>133291.24800000002</v>
      </c>
    </row>
    <row r="10" spans="1:12" s="83" customFormat="1" x14ac:dyDescent="0.25">
      <c r="A10" s="119">
        <v>1</v>
      </c>
      <c r="B10" s="119">
        <v>9</v>
      </c>
      <c r="C10" s="119" t="s">
        <v>25</v>
      </c>
      <c r="D10" s="205" t="s">
        <v>27</v>
      </c>
      <c r="E10" s="208" t="s">
        <v>14</v>
      </c>
      <c r="F10" s="121">
        <v>1020</v>
      </c>
      <c r="G10" s="119" t="s">
        <v>15</v>
      </c>
      <c r="H10" s="122" t="s">
        <v>28</v>
      </c>
      <c r="I10" s="123">
        <f>'Orçamento - $ ref'!E22</f>
        <v>4407.6634999999997</v>
      </c>
      <c r="J10" s="124">
        <v>44562</v>
      </c>
      <c r="K10" s="125">
        <v>24</v>
      </c>
      <c r="L10" s="126">
        <f t="shared" si="1"/>
        <v>105783.924</v>
      </c>
    </row>
    <row r="11" spans="1:12" s="83" customFormat="1" x14ac:dyDescent="0.25">
      <c r="A11" s="119">
        <v>1</v>
      </c>
      <c r="B11" s="119">
        <v>10</v>
      </c>
      <c r="C11" s="119" t="s">
        <v>25</v>
      </c>
      <c r="D11" s="205" t="s">
        <v>29</v>
      </c>
      <c r="E11" s="208" t="s">
        <v>14</v>
      </c>
      <c r="F11" s="121">
        <v>6032</v>
      </c>
      <c r="G11" s="119" t="s">
        <v>15</v>
      </c>
      <c r="H11" s="122" t="s">
        <v>18</v>
      </c>
      <c r="I11" s="123">
        <f>'Orçamento - $ ref'!E23</f>
        <v>7476.0384999999997</v>
      </c>
      <c r="J11" s="124">
        <v>44562</v>
      </c>
      <c r="K11" s="125">
        <v>24</v>
      </c>
      <c r="L11" s="126">
        <f t="shared" si="1"/>
        <v>179424.924</v>
      </c>
    </row>
    <row r="12" spans="1:12" s="83" customFormat="1" x14ac:dyDescent="0.25">
      <c r="A12" s="127">
        <v>1</v>
      </c>
      <c r="B12" s="127">
        <v>11</v>
      </c>
      <c r="C12" s="127" t="s">
        <v>25</v>
      </c>
      <c r="D12" s="206" t="s">
        <v>30</v>
      </c>
      <c r="E12" s="209" t="s">
        <v>31</v>
      </c>
      <c r="F12" s="128">
        <v>20</v>
      </c>
      <c r="G12" s="127" t="s">
        <v>32</v>
      </c>
      <c r="H12" s="129" t="s">
        <v>21</v>
      </c>
      <c r="I12" s="130">
        <f>'Orçamento - $ ref'!E16</f>
        <v>3144.6790000000001</v>
      </c>
      <c r="J12" s="131">
        <v>44562</v>
      </c>
      <c r="K12" s="132">
        <v>24</v>
      </c>
      <c r="L12" s="133">
        <f t="shared" si="1"/>
        <v>75472.296000000002</v>
      </c>
    </row>
    <row r="13" spans="1:12" s="83" customFormat="1" x14ac:dyDescent="0.25">
      <c r="A13" s="127">
        <v>1</v>
      </c>
      <c r="B13" s="127">
        <v>12</v>
      </c>
      <c r="C13" s="127" t="s">
        <v>25</v>
      </c>
      <c r="D13" s="206" t="s">
        <v>33</v>
      </c>
      <c r="E13" s="209" t="s">
        <v>31</v>
      </c>
      <c r="F13" s="128">
        <v>376</v>
      </c>
      <c r="G13" s="127" t="s">
        <v>32</v>
      </c>
      <c r="H13" s="129" t="s">
        <v>21</v>
      </c>
      <c r="I13" s="130">
        <f>'Orçamento - $ ref'!E16</f>
        <v>3144.6790000000001</v>
      </c>
      <c r="J13" s="131">
        <v>44562</v>
      </c>
      <c r="K13" s="132">
        <v>24</v>
      </c>
      <c r="L13" s="133">
        <f t="shared" si="0"/>
        <v>75472.296000000002</v>
      </c>
    </row>
    <row r="14" spans="1:12" s="83" customFormat="1" x14ac:dyDescent="0.25">
      <c r="A14" s="127">
        <v>1</v>
      </c>
      <c r="B14" s="127">
        <v>13</v>
      </c>
      <c r="C14" s="127" t="s">
        <v>25</v>
      </c>
      <c r="D14" s="206" t="s">
        <v>34</v>
      </c>
      <c r="E14" s="209" t="s">
        <v>31</v>
      </c>
      <c r="F14" s="128">
        <v>422</v>
      </c>
      <c r="G14" s="127" t="s">
        <v>32</v>
      </c>
      <c r="H14" s="129" t="s">
        <v>21</v>
      </c>
      <c r="I14" s="130">
        <f>'Orçamento - $ ref'!E16</f>
        <v>3144.6790000000001</v>
      </c>
      <c r="J14" s="131">
        <v>44562</v>
      </c>
      <c r="K14" s="132">
        <v>24</v>
      </c>
      <c r="L14" s="133">
        <f t="shared" si="0"/>
        <v>75472.296000000002</v>
      </c>
    </row>
    <row r="15" spans="1:12" s="83" customFormat="1" x14ac:dyDescent="0.25">
      <c r="A15" s="127">
        <v>1</v>
      </c>
      <c r="B15" s="127">
        <v>14</v>
      </c>
      <c r="C15" s="127" t="s">
        <v>25</v>
      </c>
      <c r="D15" s="206" t="s">
        <v>35</v>
      </c>
      <c r="E15" s="209" t="s">
        <v>31</v>
      </c>
      <c r="F15" s="128">
        <v>337</v>
      </c>
      <c r="G15" s="127" t="s">
        <v>32</v>
      </c>
      <c r="H15" s="129" t="s">
        <v>21</v>
      </c>
      <c r="I15" s="130">
        <f>'Orçamento - $ ref'!E16</f>
        <v>3144.6790000000001</v>
      </c>
      <c r="J15" s="131">
        <v>44562</v>
      </c>
      <c r="K15" s="132">
        <v>24</v>
      </c>
      <c r="L15" s="133">
        <f t="shared" si="0"/>
        <v>75472.296000000002</v>
      </c>
    </row>
    <row r="16" spans="1:12" s="83" customFormat="1" x14ac:dyDescent="0.25">
      <c r="A16" s="127">
        <v>1</v>
      </c>
      <c r="B16" s="127">
        <v>15</v>
      </c>
      <c r="C16" s="127" t="s">
        <v>25</v>
      </c>
      <c r="D16" s="206" t="s">
        <v>36</v>
      </c>
      <c r="E16" s="209" t="s">
        <v>31</v>
      </c>
      <c r="F16" s="128">
        <v>257</v>
      </c>
      <c r="G16" s="127" t="s">
        <v>32</v>
      </c>
      <c r="H16" s="129" t="s">
        <v>21</v>
      </c>
      <c r="I16" s="130">
        <f>'Orçamento - $ ref'!E16</f>
        <v>3144.6790000000001</v>
      </c>
      <c r="J16" s="131">
        <v>44562</v>
      </c>
      <c r="K16" s="132">
        <v>24</v>
      </c>
      <c r="L16" s="133">
        <f t="shared" si="0"/>
        <v>75472.296000000002</v>
      </c>
    </row>
    <row r="17" spans="1:12" s="82" customFormat="1" x14ac:dyDescent="0.25">
      <c r="A17" s="127">
        <v>1</v>
      </c>
      <c r="B17" s="127">
        <v>16</v>
      </c>
      <c r="C17" s="127" t="s">
        <v>37</v>
      </c>
      <c r="D17" s="134" t="s">
        <v>38</v>
      </c>
      <c r="E17" s="209" t="s">
        <v>31</v>
      </c>
      <c r="F17" s="135">
        <v>804.07</v>
      </c>
      <c r="G17" s="127" t="s">
        <v>32</v>
      </c>
      <c r="H17" s="129" t="s">
        <v>28</v>
      </c>
      <c r="I17" s="130">
        <f>'Orçamento - $ ref'!E18</f>
        <v>4325.1624999999995</v>
      </c>
      <c r="J17" s="131">
        <v>44562</v>
      </c>
      <c r="K17" s="132">
        <v>24</v>
      </c>
      <c r="L17" s="133">
        <f t="shared" si="0"/>
        <v>103803.9</v>
      </c>
    </row>
    <row r="18" spans="1:12" s="82" customFormat="1" x14ac:dyDescent="0.25">
      <c r="A18" s="127">
        <v>1</v>
      </c>
      <c r="B18" s="127">
        <v>17</v>
      </c>
      <c r="C18" s="127" t="s">
        <v>37</v>
      </c>
      <c r="D18" s="134" t="s">
        <v>39</v>
      </c>
      <c r="E18" s="209" t="s">
        <v>31</v>
      </c>
      <c r="F18" s="135">
        <v>4200</v>
      </c>
      <c r="G18" s="127" t="s">
        <v>32</v>
      </c>
      <c r="H18" s="129" t="s">
        <v>16</v>
      </c>
      <c r="I18" s="130">
        <f>'Orçamento - $ ref'!E17</f>
        <v>5471.3010000000004</v>
      </c>
      <c r="J18" s="131">
        <v>44562</v>
      </c>
      <c r="K18" s="132">
        <v>24</v>
      </c>
      <c r="L18" s="133">
        <f t="shared" si="0"/>
        <v>131311.22400000002</v>
      </c>
    </row>
    <row r="19" spans="1:12" s="82" customFormat="1" x14ac:dyDescent="0.25">
      <c r="A19" s="127">
        <v>1</v>
      </c>
      <c r="B19" s="127">
        <v>18</v>
      </c>
      <c r="C19" s="127" t="s">
        <v>37</v>
      </c>
      <c r="D19" s="134" t="s">
        <v>40</v>
      </c>
      <c r="E19" s="209" t="s">
        <v>31</v>
      </c>
      <c r="F19" s="135">
        <v>525.55999999999995</v>
      </c>
      <c r="G19" s="127" t="s">
        <v>32</v>
      </c>
      <c r="H19" s="129" t="s">
        <v>21</v>
      </c>
      <c r="I19" s="130">
        <f>'Orçamento - $ ref'!E16</f>
        <v>3144.6790000000001</v>
      </c>
      <c r="J19" s="131">
        <v>44562</v>
      </c>
      <c r="K19" s="132">
        <v>24</v>
      </c>
      <c r="L19" s="133">
        <f t="shared" si="0"/>
        <v>75472.296000000002</v>
      </c>
    </row>
    <row r="20" spans="1:12" s="82" customFormat="1" x14ac:dyDescent="0.25">
      <c r="A20" s="127">
        <v>1</v>
      </c>
      <c r="B20" s="127">
        <v>19</v>
      </c>
      <c r="C20" s="127" t="s">
        <v>37</v>
      </c>
      <c r="D20" s="134" t="s">
        <v>41</v>
      </c>
      <c r="E20" s="209" t="s">
        <v>31</v>
      </c>
      <c r="F20" s="128">
        <v>1438.76</v>
      </c>
      <c r="G20" s="127" t="s">
        <v>32</v>
      </c>
      <c r="H20" s="129" t="s">
        <v>21</v>
      </c>
      <c r="I20" s="130">
        <f>'Orçamento - $ ref'!E16</f>
        <v>3144.6790000000001</v>
      </c>
      <c r="J20" s="131">
        <v>44562</v>
      </c>
      <c r="K20" s="132">
        <v>24</v>
      </c>
      <c r="L20" s="133">
        <f t="shared" si="0"/>
        <v>75472.296000000002</v>
      </c>
    </row>
    <row r="21" spans="1:12" s="82" customFormat="1" x14ac:dyDescent="0.25">
      <c r="A21" s="127">
        <v>1</v>
      </c>
      <c r="B21" s="127">
        <v>20</v>
      </c>
      <c r="C21" s="127" t="s">
        <v>37</v>
      </c>
      <c r="D21" s="134" t="s">
        <v>42</v>
      </c>
      <c r="E21" s="209" t="s">
        <v>31</v>
      </c>
      <c r="F21" s="128">
        <v>844.02</v>
      </c>
      <c r="G21" s="127" t="s">
        <v>32</v>
      </c>
      <c r="H21" s="129" t="s">
        <v>21</v>
      </c>
      <c r="I21" s="130">
        <f>'Orçamento - $ ref'!E16</f>
        <v>3144.6790000000001</v>
      </c>
      <c r="J21" s="131">
        <v>44562</v>
      </c>
      <c r="K21" s="132">
        <v>24</v>
      </c>
      <c r="L21" s="133">
        <f t="shared" si="0"/>
        <v>75472.296000000002</v>
      </c>
    </row>
    <row r="22" spans="1:12" s="82" customFormat="1" x14ac:dyDescent="0.25">
      <c r="A22" s="127">
        <v>1</v>
      </c>
      <c r="B22" s="127">
        <v>21</v>
      </c>
      <c r="C22" s="127" t="s">
        <v>37</v>
      </c>
      <c r="D22" s="134" t="s">
        <v>43</v>
      </c>
      <c r="E22" s="209" t="s">
        <v>31</v>
      </c>
      <c r="F22" s="128">
        <v>294</v>
      </c>
      <c r="G22" s="127" t="s">
        <v>32</v>
      </c>
      <c r="H22" s="129" t="s">
        <v>21</v>
      </c>
      <c r="I22" s="130">
        <f>'Orçamento - $ ref'!E16</f>
        <v>3144.6790000000001</v>
      </c>
      <c r="J22" s="131">
        <v>44562</v>
      </c>
      <c r="K22" s="132">
        <v>24</v>
      </c>
      <c r="L22" s="133">
        <f t="shared" si="0"/>
        <v>75472.296000000002</v>
      </c>
    </row>
    <row r="23" spans="1:12" ht="30" x14ac:dyDescent="0.25">
      <c r="A23" s="60"/>
      <c r="B23" s="60"/>
      <c r="C23" s="60"/>
      <c r="D23" s="61"/>
      <c r="E23" s="210"/>
      <c r="F23" s="90"/>
      <c r="G23" s="63"/>
      <c r="H23" s="64"/>
      <c r="I23" s="65"/>
      <c r="J23" s="69"/>
      <c r="K23" s="186" t="s">
        <v>44</v>
      </c>
      <c r="L23" s="184">
        <f>SUM(L2:L22)</f>
        <v>2236788.8640000005</v>
      </c>
    </row>
    <row r="24" spans="1:12" x14ac:dyDescent="0.25">
      <c r="A24" s="60"/>
      <c r="B24" s="60"/>
      <c r="C24" s="60"/>
      <c r="D24" s="61"/>
      <c r="E24" s="210"/>
      <c r="F24" s="62"/>
      <c r="G24" s="63"/>
      <c r="H24" s="64"/>
      <c r="I24" s="65"/>
      <c r="J24" s="69"/>
      <c r="K24" s="66"/>
      <c r="L24" s="66"/>
    </row>
    <row r="25" spans="1:12" x14ac:dyDescent="0.25">
      <c r="A25" s="91">
        <v>2</v>
      </c>
      <c r="B25" s="91">
        <v>22</v>
      </c>
      <c r="C25" s="91" t="s">
        <v>45</v>
      </c>
      <c r="D25" s="92" t="s">
        <v>46</v>
      </c>
      <c r="E25" s="211" t="s">
        <v>14</v>
      </c>
      <c r="F25" s="93">
        <v>2000</v>
      </c>
      <c r="G25" s="94" t="s">
        <v>15</v>
      </c>
      <c r="H25" s="95" t="s">
        <v>28</v>
      </c>
      <c r="I25" s="96">
        <f>'Orçamento - $ ref'!E22</f>
        <v>4407.6634999999997</v>
      </c>
      <c r="J25" s="68">
        <v>44562</v>
      </c>
      <c r="K25" s="97">
        <v>24</v>
      </c>
      <c r="L25" s="98">
        <f>I25*K25</f>
        <v>105783.924</v>
      </c>
    </row>
    <row r="26" spans="1:12" x14ac:dyDescent="0.25">
      <c r="A26" s="91">
        <v>2</v>
      </c>
      <c r="B26" s="91">
        <v>23</v>
      </c>
      <c r="C26" s="91" t="s">
        <v>45</v>
      </c>
      <c r="D26" s="92" t="s">
        <v>47</v>
      </c>
      <c r="E26" s="211" t="s">
        <v>14</v>
      </c>
      <c r="F26" s="93">
        <v>8000</v>
      </c>
      <c r="G26" s="94" t="s">
        <v>15</v>
      </c>
      <c r="H26" s="95" t="s">
        <v>16</v>
      </c>
      <c r="I26" s="96">
        <f>'Orçamento - $ ref'!E21</f>
        <v>5553.8020000000006</v>
      </c>
      <c r="J26" s="68">
        <v>44562</v>
      </c>
      <c r="K26" s="97">
        <v>24</v>
      </c>
      <c r="L26" s="98">
        <f t="shared" ref="L26:L85" si="2">I26*K26</f>
        <v>133291.24800000002</v>
      </c>
    </row>
    <row r="27" spans="1:12" x14ac:dyDescent="0.25">
      <c r="A27" s="91">
        <v>2</v>
      </c>
      <c r="B27" s="91">
        <v>24</v>
      </c>
      <c r="C27" s="91" t="s">
        <v>45</v>
      </c>
      <c r="D27" s="92" t="s">
        <v>48</v>
      </c>
      <c r="E27" s="211" t="s">
        <v>14</v>
      </c>
      <c r="F27" s="99">
        <v>2760</v>
      </c>
      <c r="G27" s="94" t="s">
        <v>15</v>
      </c>
      <c r="H27" s="95" t="s">
        <v>16</v>
      </c>
      <c r="I27" s="96">
        <f>'Orçamento - $ ref'!E21</f>
        <v>5553.8020000000006</v>
      </c>
      <c r="J27" s="68">
        <v>44562</v>
      </c>
      <c r="K27" s="97">
        <v>24</v>
      </c>
      <c r="L27" s="98">
        <f t="shared" si="2"/>
        <v>133291.24800000002</v>
      </c>
    </row>
    <row r="28" spans="1:12" s="194" customFormat="1" x14ac:dyDescent="0.25">
      <c r="A28" s="91">
        <v>2</v>
      </c>
      <c r="B28" s="91">
        <v>25</v>
      </c>
      <c r="C28" s="187" t="s">
        <v>45</v>
      </c>
      <c r="D28" s="188" t="s">
        <v>49</v>
      </c>
      <c r="E28" s="212" t="s">
        <v>14</v>
      </c>
      <c r="F28" s="189">
        <v>27636.61</v>
      </c>
      <c r="G28" s="187" t="s">
        <v>15</v>
      </c>
      <c r="H28" s="190" t="s">
        <v>16</v>
      </c>
      <c r="I28" s="191">
        <f>'Orçamento - $ ref'!E21</f>
        <v>5553.8020000000006</v>
      </c>
      <c r="J28" s="173">
        <v>44621</v>
      </c>
      <c r="K28" s="192">
        <v>22</v>
      </c>
      <c r="L28" s="193">
        <f t="shared" si="2"/>
        <v>122183.64400000001</v>
      </c>
    </row>
    <row r="29" spans="1:12" x14ac:dyDescent="0.25">
      <c r="A29" s="91">
        <v>2</v>
      </c>
      <c r="B29" s="91">
        <v>26</v>
      </c>
      <c r="C29" s="91" t="s">
        <v>45</v>
      </c>
      <c r="D29" s="92" t="s">
        <v>50</v>
      </c>
      <c r="E29" s="211" t="s">
        <v>14</v>
      </c>
      <c r="F29" s="93">
        <v>2973</v>
      </c>
      <c r="G29" s="94" t="s">
        <v>15</v>
      </c>
      <c r="H29" s="95" t="s">
        <v>16</v>
      </c>
      <c r="I29" s="96">
        <f>'Orçamento - $ ref'!E21</f>
        <v>5553.8020000000006</v>
      </c>
      <c r="J29" s="68">
        <v>44562</v>
      </c>
      <c r="K29" s="97">
        <v>24</v>
      </c>
      <c r="L29" s="98">
        <f t="shared" si="2"/>
        <v>133291.24800000002</v>
      </c>
    </row>
    <row r="30" spans="1:12" x14ac:dyDescent="0.25">
      <c r="A30" s="91">
        <v>2</v>
      </c>
      <c r="B30" s="91">
        <v>27</v>
      </c>
      <c r="C30" s="91" t="s">
        <v>45</v>
      </c>
      <c r="D30" s="92" t="s">
        <v>51</v>
      </c>
      <c r="E30" s="211" t="s">
        <v>14</v>
      </c>
      <c r="F30" s="93">
        <v>16742</v>
      </c>
      <c r="G30" s="94" t="s">
        <v>15</v>
      </c>
      <c r="H30" s="95" t="s">
        <v>18</v>
      </c>
      <c r="I30" s="96">
        <f>'Orçamento - $ ref'!E23</f>
        <v>7476.0384999999997</v>
      </c>
      <c r="J30" s="68">
        <v>44562</v>
      </c>
      <c r="K30" s="97">
        <v>24</v>
      </c>
      <c r="L30" s="98">
        <f t="shared" si="2"/>
        <v>179424.924</v>
      </c>
    </row>
    <row r="31" spans="1:12" x14ac:dyDescent="0.25">
      <c r="A31" s="91">
        <v>2</v>
      </c>
      <c r="B31" s="91">
        <v>28</v>
      </c>
      <c r="C31" s="91" t="s">
        <v>45</v>
      </c>
      <c r="D31" s="92" t="s">
        <v>52</v>
      </c>
      <c r="E31" s="211" t="s">
        <v>14</v>
      </c>
      <c r="F31" s="93">
        <v>3934</v>
      </c>
      <c r="G31" s="94" t="s">
        <v>15</v>
      </c>
      <c r="H31" s="95" t="s">
        <v>16</v>
      </c>
      <c r="I31" s="96">
        <f>'Orçamento - $ ref'!E21</f>
        <v>5553.8020000000006</v>
      </c>
      <c r="J31" s="68">
        <v>44562</v>
      </c>
      <c r="K31" s="97">
        <v>24</v>
      </c>
      <c r="L31" s="98">
        <f t="shared" si="2"/>
        <v>133291.24800000002</v>
      </c>
    </row>
    <row r="32" spans="1:12" x14ac:dyDescent="0.25">
      <c r="A32" s="100">
        <v>2</v>
      </c>
      <c r="B32" s="100">
        <v>29</v>
      </c>
      <c r="C32" s="100" t="s">
        <v>45</v>
      </c>
      <c r="D32" s="101" t="s">
        <v>53</v>
      </c>
      <c r="E32" s="213" t="s">
        <v>31</v>
      </c>
      <c r="F32" s="102">
        <v>1196.7</v>
      </c>
      <c r="G32" s="103" t="s">
        <v>32</v>
      </c>
      <c r="H32" s="104" t="s">
        <v>28</v>
      </c>
      <c r="I32" s="105">
        <f>'Orçamento - $ ref'!E18</f>
        <v>4325.1624999999995</v>
      </c>
      <c r="J32" s="70">
        <v>44562</v>
      </c>
      <c r="K32" s="106">
        <v>24</v>
      </c>
      <c r="L32" s="107">
        <f t="shared" si="2"/>
        <v>103803.9</v>
      </c>
    </row>
    <row r="33" spans="1:12" x14ac:dyDescent="0.25">
      <c r="A33" s="100">
        <v>2</v>
      </c>
      <c r="B33" s="100">
        <v>30</v>
      </c>
      <c r="C33" s="100" t="s">
        <v>45</v>
      </c>
      <c r="D33" s="101" t="s">
        <v>54</v>
      </c>
      <c r="E33" s="213" t="s">
        <v>31</v>
      </c>
      <c r="F33" s="102">
        <v>2178</v>
      </c>
      <c r="G33" s="103" t="s">
        <v>32</v>
      </c>
      <c r="H33" s="104" t="s">
        <v>28</v>
      </c>
      <c r="I33" s="105">
        <f>'Orçamento - $ ref'!E18</f>
        <v>4325.1624999999995</v>
      </c>
      <c r="J33" s="70">
        <v>44562</v>
      </c>
      <c r="K33" s="106">
        <v>24</v>
      </c>
      <c r="L33" s="107">
        <f t="shared" si="2"/>
        <v>103803.9</v>
      </c>
    </row>
    <row r="34" spans="1:12" x14ac:dyDescent="0.25">
      <c r="A34" s="91">
        <v>2</v>
      </c>
      <c r="B34" s="91">
        <v>31</v>
      </c>
      <c r="C34" s="91" t="s">
        <v>45</v>
      </c>
      <c r="D34" s="92" t="s">
        <v>55</v>
      </c>
      <c r="E34" s="211" t="s">
        <v>14</v>
      </c>
      <c r="F34" s="93">
        <v>992</v>
      </c>
      <c r="G34" s="94" t="s">
        <v>15</v>
      </c>
      <c r="H34" s="95" t="s">
        <v>21</v>
      </c>
      <c r="I34" s="96">
        <f>'Orçamento - $ ref'!E20</f>
        <v>3227.1800000000003</v>
      </c>
      <c r="J34" s="68">
        <v>44562</v>
      </c>
      <c r="K34" s="97">
        <v>24</v>
      </c>
      <c r="L34" s="98">
        <f t="shared" si="2"/>
        <v>77452.320000000007</v>
      </c>
    </row>
    <row r="35" spans="1:12" x14ac:dyDescent="0.25">
      <c r="A35" s="100">
        <v>2</v>
      </c>
      <c r="B35" s="100">
        <v>32</v>
      </c>
      <c r="C35" s="100" t="s">
        <v>45</v>
      </c>
      <c r="D35" s="101" t="s">
        <v>56</v>
      </c>
      <c r="E35" s="213" t="s">
        <v>31</v>
      </c>
      <c r="F35" s="102">
        <v>193</v>
      </c>
      <c r="G35" s="103" t="s">
        <v>32</v>
      </c>
      <c r="H35" s="104" t="s">
        <v>21</v>
      </c>
      <c r="I35" s="105">
        <f>'Orçamento - $ ref'!E16</f>
        <v>3144.6790000000001</v>
      </c>
      <c r="J35" s="70">
        <v>44562</v>
      </c>
      <c r="K35" s="106">
        <v>24</v>
      </c>
      <c r="L35" s="107">
        <f t="shared" si="2"/>
        <v>75472.296000000002</v>
      </c>
    </row>
    <row r="36" spans="1:12" x14ac:dyDescent="0.25">
      <c r="A36" s="100">
        <v>2</v>
      </c>
      <c r="B36" s="100">
        <v>33</v>
      </c>
      <c r="C36" s="100" t="s">
        <v>45</v>
      </c>
      <c r="D36" s="101" t="s">
        <v>57</v>
      </c>
      <c r="E36" s="213" t="s">
        <v>31</v>
      </c>
      <c r="F36" s="102">
        <v>266.64</v>
      </c>
      <c r="G36" s="103" t="s">
        <v>32</v>
      </c>
      <c r="H36" s="104" t="s">
        <v>21</v>
      </c>
      <c r="I36" s="105">
        <f>'Orçamento - $ ref'!E16</f>
        <v>3144.6790000000001</v>
      </c>
      <c r="J36" s="70">
        <v>44562</v>
      </c>
      <c r="K36" s="106">
        <v>24</v>
      </c>
      <c r="L36" s="107">
        <f t="shared" si="2"/>
        <v>75472.296000000002</v>
      </c>
    </row>
    <row r="37" spans="1:12" x14ac:dyDescent="0.25">
      <c r="A37" s="100">
        <v>2</v>
      </c>
      <c r="B37" s="100">
        <v>34</v>
      </c>
      <c r="C37" s="100" t="s">
        <v>45</v>
      </c>
      <c r="D37" s="101" t="s">
        <v>58</v>
      </c>
      <c r="E37" s="213" t="s">
        <v>31</v>
      </c>
      <c r="F37" s="102">
        <v>800</v>
      </c>
      <c r="G37" s="103" t="s">
        <v>32</v>
      </c>
      <c r="H37" s="104" t="s">
        <v>21</v>
      </c>
      <c r="I37" s="105">
        <f>'Orçamento - $ ref'!E16</f>
        <v>3144.6790000000001</v>
      </c>
      <c r="J37" s="70">
        <v>44562</v>
      </c>
      <c r="K37" s="106">
        <v>24</v>
      </c>
      <c r="L37" s="107">
        <f t="shared" si="2"/>
        <v>75472.296000000002</v>
      </c>
    </row>
    <row r="38" spans="1:12" x14ac:dyDescent="0.25">
      <c r="A38" s="91">
        <v>2</v>
      </c>
      <c r="B38" s="91">
        <v>35</v>
      </c>
      <c r="C38" s="91" t="s">
        <v>59</v>
      </c>
      <c r="D38" s="108" t="s">
        <v>60</v>
      </c>
      <c r="E38" s="211" t="s">
        <v>14</v>
      </c>
      <c r="F38" s="93">
        <v>4500</v>
      </c>
      <c r="G38" s="94" t="s">
        <v>15</v>
      </c>
      <c r="H38" s="95" t="s">
        <v>16</v>
      </c>
      <c r="I38" s="96">
        <f>'Orçamento - $ ref'!E21</f>
        <v>5553.8020000000006</v>
      </c>
      <c r="J38" s="68">
        <v>44562</v>
      </c>
      <c r="K38" s="97">
        <v>24</v>
      </c>
      <c r="L38" s="98">
        <f t="shared" si="2"/>
        <v>133291.24800000002</v>
      </c>
    </row>
    <row r="39" spans="1:12" x14ac:dyDescent="0.25">
      <c r="A39" s="91">
        <v>2</v>
      </c>
      <c r="B39" s="91">
        <v>36</v>
      </c>
      <c r="C39" s="91" t="s">
        <v>59</v>
      </c>
      <c r="D39" s="108" t="s">
        <v>61</v>
      </c>
      <c r="E39" s="211" t="s">
        <v>14</v>
      </c>
      <c r="F39" s="93">
        <v>3937.5</v>
      </c>
      <c r="G39" s="94" t="s">
        <v>15</v>
      </c>
      <c r="H39" s="95" t="s">
        <v>28</v>
      </c>
      <c r="I39" s="96">
        <f>'Orçamento - $ ref'!E22</f>
        <v>4407.6634999999997</v>
      </c>
      <c r="J39" s="68">
        <v>44562</v>
      </c>
      <c r="K39" s="97">
        <v>24</v>
      </c>
      <c r="L39" s="98">
        <f t="shared" si="2"/>
        <v>105783.924</v>
      </c>
    </row>
    <row r="40" spans="1:12" x14ac:dyDescent="0.25">
      <c r="A40" s="91">
        <v>2</v>
      </c>
      <c r="B40" s="91">
        <v>37</v>
      </c>
      <c r="C40" s="91" t="s">
        <v>59</v>
      </c>
      <c r="D40" s="108" t="s">
        <v>62</v>
      </c>
      <c r="E40" s="211" t="s">
        <v>14</v>
      </c>
      <c r="F40" s="93">
        <v>5650.18</v>
      </c>
      <c r="G40" s="94" t="s">
        <v>15</v>
      </c>
      <c r="H40" s="95" t="s">
        <v>18</v>
      </c>
      <c r="I40" s="96">
        <f>'Orçamento - $ ref'!E23</f>
        <v>7476.0384999999997</v>
      </c>
      <c r="J40" s="68">
        <v>44562</v>
      </c>
      <c r="K40" s="97">
        <v>24</v>
      </c>
      <c r="L40" s="98">
        <f t="shared" si="2"/>
        <v>179424.924</v>
      </c>
    </row>
    <row r="41" spans="1:12" x14ac:dyDescent="0.25">
      <c r="A41" s="91">
        <v>2</v>
      </c>
      <c r="B41" s="91">
        <v>38</v>
      </c>
      <c r="C41" s="91" t="s">
        <v>59</v>
      </c>
      <c r="D41" s="108" t="s">
        <v>63</v>
      </c>
      <c r="E41" s="211" t="s">
        <v>14</v>
      </c>
      <c r="F41" s="93">
        <v>459</v>
      </c>
      <c r="G41" s="94" t="s">
        <v>15</v>
      </c>
      <c r="H41" s="95" t="s">
        <v>21</v>
      </c>
      <c r="I41" s="96">
        <f>'Orçamento - $ ref'!E20</f>
        <v>3227.1800000000003</v>
      </c>
      <c r="J41" s="68">
        <v>44562</v>
      </c>
      <c r="K41" s="97">
        <v>24</v>
      </c>
      <c r="L41" s="98">
        <f t="shared" si="2"/>
        <v>77452.320000000007</v>
      </c>
    </row>
    <row r="42" spans="1:12" x14ac:dyDescent="0.25">
      <c r="A42" s="91">
        <v>2</v>
      </c>
      <c r="B42" s="91">
        <v>39</v>
      </c>
      <c r="C42" s="91" t="s">
        <v>59</v>
      </c>
      <c r="D42" s="108" t="s">
        <v>64</v>
      </c>
      <c r="E42" s="211" t="s">
        <v>14</v>
      </c>
      <c r="F42" s="93">
        <v>373.45</v>
      </c>
      <c r="G42" s="94" t="s">
        <v>15</v>
      </c>
      <c r="H42" s="95" t="s">
        <v>21</v>
      </c>
      <c r="I42" s="96">
        <f>'Orçamento - $ ref'!E20</f>
        <v>3227.1800000000003</v>
      </c>
      <c r="J42" s="68">
        <v>44562</v>
      </c>
      <c r="K42" s="97">
        <v>24</v>
      </c>
      <c r="L42" s="98">
        <f t="shared" si="2"/>
        <v>77452.320000000007</v>
      </c>
    </row>
    <row r="43" spans="1:12" x14ac:dyDescent="0.25">
      <c r="A43" s="91">
        <v>2</v>
      </c>
      <c r="B43" s="91">
        <v>40</v>
      </c>
      <c r="C43" s="91" t="s">
        <v>59</v>
      </c>
      <c r="D43" s="108" t="s">
        <v>65</v>
      </c>
      <c r="E43" s="211" t="s">
        <v>14</v>
      </c>
      <c r="F43" s="93">
        <v>469</v>
      </c>
      <c r="G43" s="94" t="s">
        <v>15</v>
      </c>
      <c r="H43" s="95" t="s">
        <v>21</v>
      </c>
      <c r="I43" s="96">
        <f>'Orçamento - $ ref'!E20</f>
        <v>3227.1800000000003</v>
      </c>
      <c r="J43" s="68">
        <v>44562</v>
      </c>
      <c r="K43" s="97">
        <v>24</v>
      </c>
      <c r="L43" s="98">
        <f t="shared" si="2"/>
        <v>77452.320000000007</v>
      </c>
    </row>
    <row r="44" spans="1:12" x14ac:dyDescent="0.25">
      <c r="A44" s="91">
        <v>2</v>
      </c>
      <c r="B44" s="91">
        <v>41</v>
      </c>
      <c r="C44" s="91" t="s">
        <v>59</v>
      </c>
      <c r="D44" s="108" t="s">
        <v>66</v>
      </c>
      <c r="E44" s="211" t="s">
        <v>14</v>
      </c>
      <c r="F44" s="93">
        <v>1892</v>
      </c>
      <c r="G44" s="94" t="s">
        <v>15</v>
      </c>
      <c r="H44" s="95" t="s">
        <v>21</v>
      </c>
      <c r="I44" s="96">
        <f>'Orçamento - $ ref'!E20</f>
        <v>3227.1800000000003</v>
      </c>
      <c r="J44" s="68">
        <v>44562</v>
      </c>
      <c r="K44" s="97">
        <v>24</v>
      </c>
      <c r="L44" s="98">
        <f t="shared" si="2"/>
        <v>77452.320000000007</v>
      </c>
    </row>
    <row r="45" spans="1:12" x14ac:dyDescent="0.25">
      <c r="A45" s="100">
        <v>2</v>
      </c>
      <c r="B45" s="100">
        <v>42</v>
      </c>
      <c r="C45" s="100" t="s">
        <v>59</v>
      </c>
      <c r="D45" s="109" t="s">
        <v>67</v>
      </c>
      <c r="E45" s="213" t="s">
        <v>31</v>
      </c>
      <c r="F45" s="102">
        <v>954</v>
      </c>
      <c r="G45" s="103" t="s">
        <v>32</v>
      </c>
      <c r="H45" s="104" t="s">
        <v>21</v>
      </c>
      <c r="I45" s="105">
        <f>'Orçamento - $ ref'!E16</f>
        <v>3144.6790000000001</v>
      </c>
      <c r="J45" s="70">
        <v>44562</v>
      </c>
      <c r="K45" s="106">
        <v>24</v>
      </c>
      <c r="L45" s="107">
        <f t="shared" si="2"/>
        <v>75472.296000000002</v>
      </c>
    </row>
    <row r="46" spans="1:12" x14ac:dyDescent="0.25">
      <c r="A46" s="91">
        <v>2</v>
      </c>
      <c r="B46" s="91">
        <v>43</v>
      </c>
      <c r="C46" s="91" t="s">
        <v>59</v>
      </c>
      <c r="D46" s="110" t="s">
        <v>68</v>
      </c>
      <c r="E46" s="211" t="s">
        <v>14</v>
      </c>
      <c r="F46" s="93">
        <v>4978.54</v>
      </c>
      <c r="G46" s="94" t="s">
        <v>15</v>
      </c>
      <c r="H46" s="95" t="s">
        <v>16</v>
      </c>
      <c r="I46" s="96">
        <f>'Orçamento - $ ref'!E21</f>
        <v>5553.8020000000006</v>
      </c>
      <c r="J46" s="68">
        <v>44562</v>
      </c>
      <c r="K46" s="97">
        <v>24</v>
      </c>
      <c r="L46" s="98">
        <f t="shared" si="2"/>
        <v>133291.24800000002</v>
      </c>
    </row>
    <row r="47" spans="1:12" x14ac:dyDescent="0.25">
      <c r="A47" s="91">
        <v>2</v>
      </c>
      <c r="B47" s="91">
        <v>44</v>
      </c>
      <c r="C47" s="91" t="s">
        <v>59</v>
      </c>
      <c r="D47" s="110" t="s">
        <v>69</v>
      </c>
      <c r="E47" s="211" t="s">
        <v>14</v>
      </c>
      <c r="F47" s="93">
        <v>1186.23</v>
      </c>
      <c r="G47" s="94" t="s">
        <v>15</v>
      </c>
      <c r="H47" s="95" t="s">
        <v>28</v>
      </c>
      <c r="I47" s="96">
        <f>'Orçamento - $ ref'!E22</f>
        <v>4407.6634999999997</v>
      </c>
      <c r="J47" s="68">
        <v>44562</v>
      </c>
      <c r="K47" s="97">
        <v>24</v>
      </c>
      <c r="L47" s="98">
        <f t="shared" si="2"/>
        <v>105783.924</v>
      </c>
    </row>
    <row r="48" spans="1:12" x14ac:dyDescent="0.25">
      <c r="A48" s="91">
        <v>2</v>
      </c>
      <c r="B48" s="91">
        <v>45</v>
      </c>
      <c r="C48" s="91" t="s">
        <v>59</v>
      </c>
      <c r="D48" s="110" t="s">
        <v>70</v>
      </c>
      <c r="E48" s="211" t="s">
        <v>14</v>
      </c>
      <c r="F48" s="93">
        <v>19937.099999999999</v>
      </c>
      <c r="G48" s="94" t="s">
        <v>15</v>
      </c>
      <c r="H48" s="95" t="s">
        <v>18</v>
      </c>
      <c r="I48" s="96">
        <f>'Orçamento - $ ref'!E23</f>
        <v>7476.0384999999997</v>
      </c>
      <c r="J48" s="68">
        <v>44562</v>
      </c>
      <c r="K48" s="97">
        <v>24</v>
      </c>
      <c r="L48" s="98">
        <f t="shared" si="2"/>
        <v>179424.924</v>
      </c>
    </row>
    <row r="49" spans="1:14" x14ac:dyDescent="0.25">
      <c r="A49" s="100">
        <v>2</v>
      </c>
      <c r="B49" s="100">
        <v>46</v>
      </c>
      <c r="C49" s="100" t="s">
        <v>59</v>
      </c>
      <c r="D49" s="111" t="s">
        <v>71</v>
      </c>
      <c r="E49" s="213" t="s">
        <v>31</v>
      </c>
      <c r="F49" s="102">
        <v>461</v>
      </c>
      <c r="G49" s="103" t="s">
        <v>32</v>
      </c>
      <c r="H49" s="104" t="s">
        <v>21</v>
      </c>
      <c r="I49" s="105">
        <f>'Orçamento - $ ref'!E16</f>
        <v>3144.6790000000001</v>
      </c>
      <c r="J49" s="70">
        <v>44562</v>
      </c>
      <c r="K49" s="106">
        <v>24</v>
      </c>
      <c r="L49" s="107">
        <f t="shared" si="2"/>
        <v>75472.296000000002</v>
      </c>
    </row>
    <row r="50" spans="1:14" x14ac:dyDescent="0.25">
      <c r="A50" s="100">
        <v>2</v>
      </c>
      <c r="B50" s="100">
        <v>47</v>
      </c>
      <c r="C50" s="100" t="s">
        <v>59</v>
      </c>
      <c r="D50" s="111" t="s">
        <v>72</v>
      </c>
      <c r="E50" s="213" t="s">
        <v>31</v>
      </c>
      <c r="F50" s="102">
        <v>676.02</v>
      </c>
      <c r="G50" s="103" t="s">
        <v>32</v>
      </c>
      <c r="H50" s="104" t="s">
        <v>21</v>
      </c>
      <c r="I50" s="105">
        <f>'Orçamento - $ ref'!E16</f>
        <v>3144.6790000000001</v>
      </c>
      <c r="J50" s="70">
        <v>44562</v>
      </c>
      <c r="K50" s="106">
        <v>24</v>
      </c>
      <c r="L50" s="107">
        <f t="shared" si="2"/>
        <v>75472.296000000002</v>
      </c>
    </row>
    <row r="51" spans="1:14" x14ac:dyDescent="0.25">
      <c r="A51" s="91">
        <v>2</v>
      </c>
      <c r="B51" s="91">
        <v>48</v>
      </c>
      <c r="C51" s="91" t="s">
        <v>59</v>
      </c>
      <c r="D51" s="110" t="s">
        <v>73</v>
      </c>
      <c r="E51" s="211" t="s">
        <v>14</v>
      </c>
      <c r="F51" s="93">
        <v>792.37</v>
      </c>
      <c r="G51" s="94" t="s">
        <v>15</v>
      </c>
      <c r="H51" s="95" t="s">
        <v>21</v>
      </c>
      <c r="I51" s="96">
        <f>'Orçamento - $ ref'!E20</f>
        <v>3227.1800000000003</v>
      </c>
      <c r="J51" s="68">
        <v>44562</v>
      </c>
      <c r="K51" s="97">
        <v>24</v>
      </c>
      <c r="L51" s="98">
        <f t="shared" si="2"/>
        <v>77452.320000000007</v>
      </c>
    </row>
    <row r="52" spans="1:14" x14ac:dyDescent="0.25">
      <c r="A52" s="100">
        <v>2</v>
      </c>
      <c r="B52" s="100">
        <v>49</v>
      </c>
      <c r="C52" s="100" t="s">
        <v>59</v>
      </c>
      <c r="D52" s="111" t="s">
        <v>74</v>
      </c>
      <c r="E52" s="213" t="s">
        <v>31</v>
      </c>
      <c r="F52" s="102">
        <v>591.82000000000005</v>
      </c>
      <c r="G52" s="103" t="s">
        <v>32</v>
      </c>
      <c r="H52" s="104" t="s">
        <v>21</v>
      </c>
      <c r="I52" s="112">
        <f>'Orçamento - $ ref'!E16</f>
        <v>3144.6790000000001</v>
      </c>
      <c r="J52" s="70">
        <v>44562</v>
      </c>
      <c r="K52" s="106">
        <v>24</v>
      </c>
      <c r="L52" s="107">
        <f t="shared" si="2"/>
        <v>75472.296000000002</v>
      </c>
    </row>
    <row r="53" spans="1:14" x14ac:dyDescent="0.25">
      <c r="A53" s="100">
        <v>2</v>
      </c>
      <c r="B53" s="100">
        <v>50</v>
      </c>
      <c r="C53" s="100" t="s">
        <v>59</v>
      </c>
      <c r="D53" s="111" t="s">
        <v>75</v>
      </c>
      <c r="E53" s="213" t="s">
        <v>31</v>
      </c>
      <c r="F53" s="102">
        <v>364.21</v>
      </c>
      <c r="G53" s="103" t="s">
        <v>32</v>
      </c>
      <c r="H53" s="104" t="s">
        <v>21</v>
      </c>
      <c r="I53" s="105">
        <f>'Orçamento - $ ref'!E16</f>
        <v>3144.6790000000001</v>
      </c>
      <c r="J53" s="70">
        <v>44562</v>
      </c>
      <c r="K53" s="106">
        <v>24</v>
      </c>
      <c r="L53" s="107">
        <f t="shared" si="2"/>
        <v>75472.296000000002</v>
      </c>
    </row>
    <row r="54" spans="1:14" ht="30" x14ac:dyDescent="0.25">
      <c r="A54" s="113"/>
      <c r="B54" s="113"/>
      <c r="C54" s="113"/>
      <c r="D54" s="114"/>
      <c r="E54" s="214"/>
      <c r="F54" s="115"/>
      <c r="G54" s="116"/>
      <c r="H54" s="117"/>
      <c r="I54" s="118"/>
      <c r="J54" s="71"/>
      <c r="K54" s="186" t="s">
        <v>76</v>
      </c>
      <c r="L54" s="184">
        <f>SUM(L25:L53)</f>
        <v>3053657.7640000014</v>
      </c>
    </row>
    <row r="55" spans="1:14" x14ac:dyDescent="0.25">
      <c r="A55" s="54"/>
      <c r="B55" s="54"/>
      <c r="C55" s="54"/>
      <c r="D55" s="55"/>
      <c r="E55" s="215"/>
      <c r="F55" s="56"/>
      <c r="G55" s="57"/>
      <c r="H55" s="58"/>
      <c r="I55" s="59"/>
      <c r="J55" s="71"/>
      <c r="K55" s="73"/>
      <c r="L55" s="74"/>
    </row>
    <row r="56" spans="1:14" x14ac:dyDescent="0.25">
      <c r="A56" s="136">
        <v>5</v>
      </c>
      <c r="B56" s="136">
        <v>51</v>
      </c>
      <c r="C56" s="136" t="s">
        <v>77</v>
      </c>
      <c r="D56" s="137" t="s">
        <v>78</v>
      </c>
      <c r="E56" s="216" t="s">
        <v>79</v>
      </c>
      <c r="F56" s="138">
        <v>8925</v>
      </c>
      <c r="G56" s="139" t="s">
        <v>80</v>
      </c>
      <c r="H56" s="140" t="s">
        <v>16</v>
      </c>
      <c r="I56" s="141">
        <f>'Orçamento - $ ref'!E25</f>
        <v>5807.7160000000003</v>
      </c>
      <c r="J56" s="142">
        <v>44562</v>
      </c>
      <c r="K56" s="143">
        <v>24</v>
      </c>
      <c r="L56" s="144">
        <f t="shared" si="2"/>
        <v>139385.18400000001</v>
      </c>
    </row>
    <row r="57" spans="1:14" x14ac:dyDescent="0.25">
      <c r="A57" s="145">
        <v>5</v>
      </c>
      <c r="B57" s="145">
        <v>52</v>
      </c>
      <c r="C57" s="145" t="s">
        <v>77</v>
      </c>
      <c r="D57" s="108" t="s">
        <v>81</v>
      </c>
      <c r="E57" s="211" t="s">
        <v>14</v>
      </c>
      <c r="F57" s="146">
        <v>3500</v>
      </c>
      <c r="G57" s="147" t="s">
        <v>15</v>
      </c>
      <c r="H57" s="148" t="s">
        <v>28</v>
      </c>
      <c r="I57" s="149">
        <f>'Orçamento - $ ref'!E22</f>
        <v>4407.6634999999997</v>
      </c>
      <c r="J57" s="68">
        <v>44562</v>
      </c>
      <c r="K57" s="150">
        <v>24</v>
      </c>
      <c r="L57" s="151">
        <f t="shared" si="2"/>
        <v>105783.924</v>
      </c>
    </row>
    <row r="58" spans="1:14" x14ac:dyDescent="0.25">
      <c r="A58" s="152">
        <v>5</v>
      </c>
      <c r="B58" s="152">
        <v>53</v>
      </c>
      <c r="C58" s="152" t="s">
        <v>77</v>
      </c>
      <c r="D58" s="109" t="s">
        <v>82</v>
      </c>
      <c r="E58" s="213" t="s">
        <v>31</v>
      </c>
      <c r="F58" s="153">
        <v>312.68</v>
      </c>
      <c r="G58" s="154" t="s">
        <v>32</v>
      </c>
      <c r="H58" s="155" t="s">
        <v>21</v>
      </c>
      <c r="I58" s="156">
        <f>'Orçamento - $ ref'!E16</f>
        <v>3144.6790000000001</v>
      </c>
      <c r="J58" s="70">
        <v>44562</v>
      </c>
      <c r="K58" s="157">
        <v>24</v>
      </c>
      <c r="L58" s="158">
        <f t="shared" si="2"/>
        <v>75472.296000000002</v>
      </c>
    </row>
    <row r="59" spans="1:14" x14ac:dyDescent="0.25">
      <c r="A59" s="145">
        <v>5</v>
      </c>
      <c r="B59" s="145">
        <v>54</v>
      </c>
      <c r="C59" s="145" t="s">
        <v>77</v>
      </c>
      <c r="D59" s="108" t="s">
        <v>83</v>
      </c>
      <c r="E59" s="211" t="s">
        <v>14</v>
      </c>
      <c r="F59" s="146">
        <v>778.34</v>
      </c>
      <c r="G59" s="147" t="s">
        <v>15</v>
      </c>
      <c r="H59" s="148" t="s">
        <v>21</v>
      </c>
      <c r="I59" s="149">
        <f>'Orçamento - $ ref'!E20</f>
        <v>3227.1800000000003</v>
      </c>
      <c r="J59" s="68">
        <v>44562</v>
      </c>
      <c r="K59" s="150">
        <v>24</v>
      </c>
      <c r="L59" s="151">
        <f t="shared" si="2"/>
        <v>77452.320000000007</v>
      </c>
    </row>
    <row r="60" spans="1:14" x14ac:dyDescent="0.25">
      <c r="A60" s="152">
        <v>5</v>
      </c>
      <c r="B60" s="152">
        <v>55</v>
      </c>
      <c r="C60" s="152" t="s">
        <v>77</v>
      </c>
      <c r="D60" s="109" t="s">
        <v>84</v>
      </c>
      <c r="E60" s="213" t="s">
        <v>31</v>
      </c>
      <c r="F60" s="153">
        <v>300</v>
      </c>
      <c r="G60" s="154" t="s">
        <v>32</v>
      </c>
      <c r="H60" s="155" t="s">
        <v>21</v>
      </c>
      <c r="I60" s="156">
        <f>'Orçamento - $ ref'!E16</f>
        <v>3144.6790000000001</v>
      </c>
      <c r="J60" s="70">
        <v>44562</v>
      </c>
      <c r="K60" s="157">
        <v>24</v>
      </c>
      <c r="L60" s="158">
        <f t="shared" si="2"/>
        <v>75472.296000000002</v>
      </c>
    </row>
    <row r="61" spans="1:14" x14ac:dyDescent="0.25">
      <c r="A61" s="145">
        <v>5</v>
      </c>
      <c r="B61" s="145">
        <v>56</v>
      </c>
      <c r="C61" s="145" t="s">
        <v>77</v>
      </c>
      <c r="D61" s="108" t="s">
        <v>85</v>
      </c>
      <c r="E61" s="211" t="s">
        <v>14</v>
      </c>
      <c r="F61" s="146">
        <v>742.8</v>
      </c>
      <c r="G61" s="147" t="s">
        <v>15</v>
      </c>
      <c r="H61" s="148" t="s">
        <v>21</v>
      </c>
      <c r="I61" s="149">
        <f>'Orçamento - $ ref'!E20</f>
        <v>3227.1800000000003</v>
      </c>
      <c r="J61" s="68">
        <v>44562</v>
      </c>
      <c r="K61" s="150">
        <v>24</v>
      </c>
      <c r="L61" s="151">
        <f t="shared" si="2"/>
        <v>77452.320000000007</v>
      </c>
    </row>
    <row r="62" spans="1:14" x14ac:dyDescent="0.25">
      <c r="A62" s="152">
        <v>5</v>
      </c>
      <c r="B62" s="152">
        <v>57</v>
      </c>
      <c r="C62" s="152" t="s">
        <v>77</v>
      </c>
      <c r="D62" s="109" t="s">
        <v>86</v>
      </c>
      <c r="E62" s="213" t="s">
        <v>31</v>
      </c>
      <c r="F62" s="153">
        <v>700</v>
      </c>
      <c r="G62" s="154" t="s">
        <v>32</v>
      </c>
      <c r="H62" s="155" t="s">
        <v>21</v>
      </c>
      <c r="I62" s="156">
        <f>'Orçamento - $ ref'!E16</f>
        <v>3144.6790000000001</v>
      </c>
      <c r="J62" s="70">
        <v>44562</v>
      </c>
      <c r="K62" s="157">
        <v>24</v>
      </c>
      <c r="L62" s="158">
        <f t="shared" si="2"/>
        <v>75472.296000000002</v>
      </c>
    </row>
    <row r="63" spans="1:14" x14ac:dyDescent="0.25">
      <c r="A63" s="145">
        <v>5</v>
      </c>
      <c r="B63" s="145">
        <v>58</v>
      </c>
      <c r="C63" s="145" t="s">
        <v>87</v>
      </c>
      <c r="D63" s="159" t="s">
        <v>88</v>
      </c>
      <c r="E63" s="211" t="s">
        <v>14</v>
      </c>
      <c r="F63" s="146">
        <v>2299.62</v>
      </c>
      <c r="G63" s="147" t="s">
        <v>15</v>
      </c>
      <c r="H63" s="148" t="s">
        <v>16</v>
      </c>
      <c r="I63" s="149">
        <f>'Orçamento - $ ref'!E21</f>
        <v>5553.8020000000006</v>
      </c>
      <c r="J63" s="68">
        <v>44562</v>
      </c>
      <c r="K63" s="150">
        <v>24</v>
      </c>
      <c r="L63" s="151">
        <f t="shared" si="2"/>
        <v>133291.24800000002</v>
      </c>
    </row>
    <row r="64" spans="1:14" s="75" customFormat="1" x14ac:dyDescent="0.25">
      <c r="A64" s="160">
        <v>5</v>
      </c>
      <c r="B64" s="160">
        <v>59</v>
      </c>
      <c r="C64" s="160" t="s">
        <v>87</v>
      </c>
      <c r="D64" s="161" t="s">
        <v>89</v>
      </c>
      <c r="E64" s="217" t="s">
        <v>31</v>
      </c>
      <c r="F64" s="162">
        <v>357.76</v>
      </c>
      <c r="G64" s="154" t="s">
        <v>32</v>
      </c>
      <c r="H64" s="163" t="s">
        <v>21</v>
      </c>
      <c r="I64" s="164">
        <f>'Orçamento - $ ref'!E16</f>
        <v>3144.6790000000001</v>
      </c>
      <c r="J64" s="165">
        <v>44593</v>
      </c>
      <c r="K64" s="166">
        <v>23</v>
      </c>
      <c r="L64" s="167">
        <f t="shared" si="2"/>
        <v>72327.616999999998</v>
      </c>
      <c r="N64" s="203"/>
    </row>
    <row r="65" spans="1:14" s="75" customFormat="1" x14ac:dyDescent="0.25">
      <c r="A65" s="168">
        <v>5</v>
      </c>
      <c r="B65" s="168">
        <v>60</v>
      </c>
      <c r="C65" s="168" t="s">
        <v>87</v>
      </c>
      <c r="D65" s="169" t="s">
        <v>90</v>
      </c>
      <c r="E65" s="212" t="s">
        <v>14</v>
      </c>
      <c r="F65" s="170">
        <v>289.82</v>
      </c>
      <c r="G65" s="147" t="s">
        <v>15</v>
      </c>
      <c r="H65" s="171" t="s">
        <v>21</v>
      </c>
      <c r="I65" s="172">
        <f>'Orçamento - $ ref'!E20</f>
        <v>3227.1800000000003</v>
      </c>
      <c r="J65" s="173">
        <v>44593</v>
      </c>
      <c r="K65" s="174">
        <v>23</v>
      </c>
      <c r="L65" s="175">
        <f t="shared" si="2"/>
        <v>74225.140000000014</v>
      </c>
      <c r="N65" s="203"/>
    </row>
    <row r="66" spans="1:14" s="75" customFormat="1" x14ac:dyDescent="0.25">
      <c r="A66" s="168">
        <v>5</v>
      </c>
      <c r="B66" s="168">
        <v>61</v>
      </c>
      <c r="C66" s="168" t="s">
        <v>87</v>
      </c>
      <c r="D66" s="169" t="s">
        <v>91</v>
      </c>
      <c r="E66" s="212" t="s">
        <v>14</v>
      </c>
      <c r="F66" s="170">
        <v>288.69</v>
      </c>
      <c r="G66" s="147" t="s">
        <v>15</v>
      </c>
      <c r="H66" s="171" t="s">
        <v>21</v>
      </c>
      <c r="I66" s="172">
        <f>'Orçamento - $ ref'!E20</f>
        <v>3227.1800000000003</v>
      </c>
      <c r="J66" s="173">
        <v>44593</v>
      </c>
      <c r="K66" s="174">
        <v>23</v>
      </c>
      <c r="L66" s="175">
        <f t="shared" si="2"/>
        <v>74225.140000000014</v>
      </c>
      <c r="N66" s="203"/>
    </row>
    <row r="67" spans="1:14" x14ac:dyDescent="0.25">
      <c r="A67" s="145">
        <v>5</v>
      </c>
      <c r="B67" s="145">
        <v>62</v>
      </c>
      <c r="C67" s="145" t="s">
        <v>87</v>
      </c>
      <c r="D67" s="159" t="s">
        <v>92</v>
      </c>
      <c r="E67" s="211" t="s">
        <v>14</v>
      </c>
      <c r="F67" s="146">
        <v>2010</v>
      </c>
      <c r="G67" s="147" t="s">
        <v>15</v>
      </c>
      <c r="H67" s="148" t="s">
        <v>16</v>
      </c>
      <c r="I67" s="149">
        <f>'Orçamento - $ ref'!E21</f>
        <v>5553.8020000000006</v>
      </c>
      <c r="J67" s="68">
        <v>44562</v>
      </c>
      <c r="K67" s="150">
        <v>24</v>
      </c>
      <c r="L67" s="151">
        <f t="shared" si="2"/>
        <v>133291.24800000002</v>
      </c>
    </row>
    <row r="68" spans="1:14" x14ac:dyDescent="0.25">
      <c r="A68" s="152">
        <v>5</v>
      </c>
      <c r="B68" s="152">
        <v>63</v>
      </c>
      <c r="C68" s="152" t="s">
        <v>87</v>
      </c>
      <c r="D68" s="176" t="s">
        <v>93</v>
      </c>
      <c r="E68" s="213" t="s">
        <v>31</v>
      </c>
      <c r="F68" s="153">
        <v>918</v>
      </c>
      <c r="G68" s="154" t="s">
        <v>32</v>
      </c>
      <c r="H68" s="155" t="s">
        <v>21</v>
      </c>
      <c r="I68" s="156">
        <f>'Orçamento - $ ref'!E16</f>
        <v>3144.6790000000001</v>
      </c>
      <c r="J68" s="70">
        <v>44562</v>
      </c>
      <c r="K68" s="157">
        <v>24</v>
      </c>
      <c r="L68" s="158">
        <f t="shared" si="2"/>
        <v>75472.296000000002</v>
      </c>
    </row>
    <row r="69" spans="1:14" x14ac:dyDescent="0.25">
      <c r="A69" s="145">
        <v>5</v>
      </c>
      <c r="B69" s="145">
        <v>64</v>
      </c>
      <c r="C69" s="145" t="s">
        <v>87</v>
      </c>
      <c r="D69" s="159" t="s">
        <v>94</v>
      </c>
      <c r="E69" s="211" t="s">
        <v>14</v>
      </c>
      <c r="F69" s="146">
        <v>2046</v>
      </c>
      <c r="G69" s="147" t="s">
        <v>15</v>
      </c>
      <c r="H69" s="148" t="s">
        <v>28</v>
      </c>
      <c r="I69" s="149">
        <f>'Orçamento - $ ref'!E22</f>
        <v>4407.6634999999997</v>
      </c>
      <c r="J69" s="68">
        <v>44562</v>
      </c>
      <c r="K69" s="150">
        <v>24</v>
      </c>
      <c r="L69" s="151">
        <f t="shared" si="2"/>
        <v>105783.924</v>
      </c>
    </row>
    <row r="70" spans="1:14" x14ac:dyDescent="0.25">
      <c r="A70" s="145">
        <v>5</v>
      </c>
      <c r="B70" s="145">
        <v>65</v>
      </c>
      <c r="C70" s="145" t="s">
        <v>95</v>
      </c>
      <c r="D70" s="177" t="s">
        <v>96</v>
      </c>
      <c r="E70" s="211" t="s">
        <v>14</v>
      </c>
      <c r="F70" s="146">
        <v>2650</v>
      </c>
      <c r="G70" s="147" t="s">
        <v>15</v>
      </c>
      <c r="H70" s="148" t="s">
        <v>16</v>
      </c>
      <c r="I70" s="149">
        <f>'Orçamento - $ ref'!E21</f>
        <v>5553.8020000000006</v>
      </c>
      <c r="J70" s="68">
        <v>44562</v>
      </c>
      <c r="K70" s="150">
        <v>24</v>
      </c>
      <c r="L70" s="151">
        <f t="shared" si="2"/>
        <v>133291.24800000002</v>
      </c>
    </row>
    <row r="71" spans="1:14" x14ac:dyDescent="0.25">
      <c r="A71" s="145">
        <v>5</v>
      </c>
      <c r="B71" s="145">
        <v>66</v>
      </c>
      <c r="C71" s="145" t="s">
        <v>95</v>
      </c>
      <c r="D71" s="177" t="s">
        <v>97</v>
      </c>
      <c r="E71" s="211" t="s">
        <v>14</v>
      </c>
      <c r="F71" s="146">
        <v>10000</v>
      </c>
      <c r="G71" s="147" t="s">
        <v>15</v>
      </c>
      <c r="H71" s="148" t="s">
        <v>18</v>
      </c>
      <c r="I71" s="149">
        <f>'Orçamento - $ ref'!E23</f>
        <v>7476.0384999999997</v>
      </c>
      <c r="J71" s="68">
        <v>44562</v>
      </c>
      <c r="K71" s="150">
        <v>24</v>
      </c>
      <c r="L71" s="151">
        <f t="shared" si="2"/>
        <v>179424.924</v>
      </c>
    </row>
    <row r="72" spans="1:14" x14ac:dyDescent="0.25">
      <c r="A72" s="152">
        <v>5</v>
      </c>
      <c r="B72" s="152">
        <v>67</v>
      </c>
      <c r="C72" s="152" t="s">
        <v>95</v>
      </c>
      <c r="D72" s="178" t="s">
        <v>98</v>
      </c>
      <c r="E72" s="213" t="s">
        <v>31</v>
      </c>
      <c r="F72" s="153">
        <v>200</v>
      </c>
      <c r="G72" s="154" t="s">
        <v>32</v>
      </c>
      <c r="H72" s="155" t="s">
        <v>21</v>
      </c>
      <c r="I72" s="156">
        <f>'Orçamento - $ ref'!E16</f>
        <v>3144.6790000000001</v>
      </c>
      <c r="J72" s="70">
        <v>44562</v>
      </c>
      <c r="K72" s="157">
        <v>24</v>
      </c>
      <c r="L72" s="158">
        <f t="shared" si="2"/>
        <v>75472.296000000002</v>
      </c>
    </row>
    <row r="73" spans="1:14" x14ac:dyDescent="0.25">
      <c r="A73" s="152">
        <v>5</v>
      </c>
      <c r="B73" s="152">
        <v>68</v>
      </c>
      <c r="C73" s="152" t="s">
        <v>95</v>
      </c>
      <c r="D73" s="178" t="s">
        <v>99</v>
      </c>
      <c r="E73" s="213" t="s">
        <v>31</v>
      </c>
      <c r="F73" s="153">
        <v>268</v>
      </c>
      <c r="G73" s="154" t="s">
        <v>32</v>
      </c>
      <c r="H73" s="155" t="s">
        <v>21</v>
      </c>
      <c r="I73" s="156">
        <f>'Orçamento - $ ref'!E16</f>
        <v>3144.6790000000001</v>
      </c>
      <c r="J73" s="70">
        <v>44562</v>
      </c>
      <c r="K73" s="157">
        <v>24</v>
      </c>
      <c r="L73" s="158">
        <f t="shared" si="2"/>
        <v>75472.296000000002</v>
      </c>
    </row>
    <row r="74" spans="1:14" x14ac:dyDescent="0.25">
      <c r="A74" s="152">
        <v>5</v>
      </c>
      <c r="B74" s="152">
        <v>69</v>
      </c>
      <c r="C74" s="152" t="s">
        <v>95</v>
      </c>
      <c r="D74" s="178" t="s">
        <v>100</v>
      </c>
      <c r="E74" s="213" t="s">
        <v>31</v>
      </c>
      <c r="F74" s="153">
        <v>170</v>
      </c>
      <c r="G74" s="154" t="s">
        <v>32</v>
      </c>
      <c r="H74" s="155" t="s">
        <v>21</v>
      </c>
      <c r="I74" s="156">
        <f>'Orçamento - $ ref'!E16</f>
        <v>3144.6790000000001</v>
      </c>
      <c r="J74" s="70">
        <v>44562</v>
      </c>
      <c r="K74" s="157">
        <v>24</v>
      </c>
      <c r="L74" s="158">
        <f t="shared" si="2"/>
        <v>75472.296000000002</v>
      </c>
    </row>
    <row r="75" spans="1:14" x14ac:dyDescent="0.25">
      <c r="A75" s="145">
        <v>5</v>
      </c>
      <c r="B75" s="145">
        <v>70</v>
      </c>
      <c r="C75" s="145" t="s">
        <v>95</v>
      </c>
      <c r="D75" s="177" t="s">
        <v>101</v>
      </c>
      <c r="E75" s="211" t="s">
        <v>14</v>
      </c>
      <c r="F75" s="146">
        <v>1500</v>
      </c>
      <c r="G75" s="147" t="s">
        <v>15</v>
      </c>
      <c r="H75" s="148" t="s">
        <v>21</v>
      </c>
      <c r="I75" s="149">
        <f>'Orçamento - $ ref'!E20</f>
        <v>3227.1800000000003</v>
      </c>
      <c r="J75" s="68">
        <v>44562</v>
      </c>
      <c r="K75" s="150">
        <v>24</v>
      </c>
      <c r="L75" s="151">
        <f t="shared" si="2"/>
        <v>77452.320000000007</v>
      </c>
    </row>
    <row r="76" spans="1:14" x14ac:dyDescent="0.25">
      <c r="A76" s="152">
        <v>5</v>
      </c>
      <c r="B76" s="152">
        <v>71</v>
      </c>
      <c r="C76" s="152" t="s">
        <v>95</v>
      </c>
      <c r="D76" s="178" t="s">
        <v>102</v>
      </c>
      <c r="E76" s="213" t="s">
        <v>31</v>
      </c>
      <c r="F76" s="153">
        <v>280</v>
      </c>
      <c r="G76" s="154" t="s">
        <v>32</v>
      </c>
      <c r="H76" s="155" t="s">
        <v>21</v>
      </c>
      <c r="I76" s="156">
        <f>'Orçamento - $ ref'!E16</f>
        <v>3144.6790000000001</v>
      </c>
      <c r="J76" s="70">
        <v>44562</v>
      </c>
      <c r="K76" s="157">
        <v>24</v>
      </c>
      <c r="L76" s="158">
        <f t="shared" si="2"/>
        <v>75472.296000000002</v>
      </c>
    </row>
    <row r="77" spans="1:14" x14ac:dyDescent="0.25">
      <c r="A77" s="145">
        <v>5</v>
      </c>
      <c r="B77" s="145">
        <v>72</v>
      </c>
      <c r="C77" s="145" t="s">
        <v>103</v>
      </c>
      <c r="D77" s="179" t="s">
        <v>104</v>
      </c>
      <c r="E77" s="211" t="s">
        <v>14</v>
      </c>
      <c r="F77" s="146">
        <v>1100</v>
      </c>
      <c r="G77" s="147" t="s">
        <v>15</v>
      </c>
      <c r="H77" s="148" t="s">
        <v>21</v>
      </c>
      <c r="I77" s="149">
        <f>'Orçamento - $ ref'!E20</f>
        <v>3227.1800000000003</v>
      </c>
      <c r="J77" s="68">
        <v>44562</v>
      </c>
      <c r="K77" s="150">
        <v>24</v>
      </c>
      <c r="L77" s="151">
        <f t="shared" si="2"/>
        <v>77452.320000000007</v>
      </c>
    </row>
    <row r="78" spans="1:14" x14ac:dyDescent="0.25">
      <c r="A78" s="136">
        <v>5</v>
      </c>
      <c r="B78" s="136">
        <v>73</v>
      </c>
      <c r="C78" s="136" t="s">
        <v>103</v>
      </c>
      <c r="D78" s="180" t="s">
        <v>105</v>
      </c>
      <c r="E78" s="216" t="s">
        <v>79</v>
      </c>
      <c r="F78" s="138">
        <v>7104.58</v>
      </c>
      <c r="G78" s="139" t="s">
        <v>80</v>
      </c>
      <c r="H78" s="140" t="s">
        <v>16</v>
      </c>
      <c r="I78" s="141">
        <f>'Orçamento - $ ref'!E25</f>
        <v>5807.7160000000003</v>
      </c>
      <c r="J78" s="142">
        <v>44562</v>
      </c>
      <c r="K78" s="143">
        <v>24</v>
      </c>
      <c r="L78" s="144">
        <f t="shared" si="2"/>
        <v>139385.18400000001</v>
      </c>
    </row>
    <row r="79" spans="1:14" x14ac:dyDescent="0.25">
      <c r="A79" s="152">
        <v>5</v>
      </c>
      <c r="B79" s="152">
        <v>74</v>
      </c>
      <c r="C79" s="152" t="s">
        <v>103</v>
      </c>
      <c r="D79" s="181" t="s">
        <v>106</v>
      </c>
      <c r="E79" s="213" t="s">
        <v>31</v>
      </c>
      <c r="F79" s="153">
        <v>392.66</v>
      </c>
      <c r="G79" s="154" t="s">
        <v>32</v>
      </c>
      <c r="H79" s="155" t="s">
        <v>21</v>
      </c>
      <c r="I79" s="156">
        <f>'Orçamento - $ ref'!E16</f>
        <v>3144.6790000000001</v>
      </c>
      <c r="J79" s="70">
        <v>44562</v>
      </c>
      <c r="K79" s="157">
        <v>24</v>
      </c>
      <c r="L79" s="158">
        <f t="shared" si="2"/>
        <v>75472.296000000002</v>
      </c>
    </row>
    <row r="80" spans="1:14" x14ac:dyDescent="0.25">
      <c r="A80" s="152">
        <v>5</v>
      </c>
      <c r="B80" s="152">
        <v>75</v>
      </c>
      <c r="C80" s="152" t="s">
        <v>103</v>
      </c>
      <c r="D80" s="181" t="s">
        <v>107</v>
      </c>
      <c r="E80" s="213" t="s">
        <v>31</v>
      </c>
      <c r="F80" s="153">
        <v>193.7</v>
      </c>
      <c r="G80" s="154" t="s">
        <v>32</v>
      </c>
      <c r="H80" s="155" t="s">
        <v>21</v>
      </c>
      <c r="I80" s="156">
        <f>'Orçamento - $ ref'!E16</f>
        <v>3144.6790000000001</v>
      </c>
      <c r="J80" s="70">
        <v>44562</v>
      </c>
      <c r="K80" s="157">
        <v>24</v>
      </c>
      <c r="L80" s="158">
        <f t="shared" si="2"/>
        <v>75472.296000000002</v>
      </c>
    </row>
    <row r="81" spans="1:12" x14ac:dyDescent="0.25">
      <c r="A81" s="152">
        <v>5</v>
      </c>
      <c r="B81" s="152">
        <v>76</v>
      </c>
      <c r="C81" s="152" t="s">
        <v>103</v>
      </c>
      <c r="D81" s="181" t="s">
        <v>108</v>
      </c>
      <c r="E81" s="213" t="s">
        <v>31</v>
      </c>
      <c r="F81" s="153">
        <v>262.32</v>
      </c>
      <c r="G81" s="154" t="s">
        <v>32</v>
      </c>
      <c r="H81" s="155" t="s">
        <v>21</v>
      </c>
      <c r="I81" s="156">
        <f>'Orçamento - $ ref'!E16</f>
        <v>3144.6790000000001</v>
      </c>
      <c r="J81" s="70">
        <v>44562</v>
      </c>
      <c r="K81" s="157">
        <v>24</v>
      </c>
      <c r="L81" s="158">
        <f t="shared" si="2"/>
        <v>75472.296000000002</v>
      </c>
    </row>
    <row r="82" spans="1:12" x14ac:dyDescent="0.25">
      <c r="A82" s="145">
        <v>5</v>
      </c>
      <c r="B82" s="145">
        <v>77</v>
      </c>
      <c r="C82" s="145" t="s">
        <v>103</v>
      </c>
      <c r="D82" s="182" t="s">
        <v>109</v>
      </c>
      <c r="E82" s="218" t="s">
        <v>14</v>
      </c>
      <c r="F82" s="146">
        <v>1300</v>
      </c>
      <c r="G82" s="147" t="s">
        <v>15</v>
      </c>
      <c r="H82" s="150" t="s">
        <v>28</v>
      </c>
      <c r="I82" s="149">
        <f>'Orçamento - $ ref'!E22</f>
        <v>4407.6634999999997</v>
      </c>
      <c r="J82" s="68">
        <v>44562</v>
      </c>
      <c r="K82" s="150">
        <v>24</v>
      </c>
      <c r="L82" s="151">
        <f t="shared" si="2"/>
        <v>105783.924</v>
      </c>
    </row>
    <row r="83" spans="1:12" x14ac:dyDescent="0.25">
      <c r="A83" s="145">
        <v>5</v>
      </c>
      <c r="B83" s="145">
        <v>78</v>
      </c>
      <c r="C83" s="145" t="s">
        <v>110</v>
      </c>
      <c r="D83" s="179" t="s">
        <v>111</v>
      </c>
      <c r="E83" s="211" t="s">
        <v>14</v>
      </c>
      <c r="F83" s="146">
        <v>1432.98</v>
      </c>
      <c r="G83" s="147" t="s">
        <v>15</v>
      </c>
      <c r="H83" s="148" t="s">
        <v>21</v>
      </c>
      <c r="I83" s="149">
        <f>'Orçamento - $ ref'!E20</f>
        <v>3227.1800000000003</v>
      </c>
      <c r="J83" s="68">
        <v>44562</v>
      </c>
      <c r="K83" s="150">
        <v>24</v>
      </c>
      <c r="L83" s="151">
        <f t="shared" si="2"/>
        <v>77452.320000000007</v>
      </c>
    </row>
    <row r="84" spans="1:12" x14ac:dyDescent="0.25">
      <c r="A84" s="152">
        <v>5</v>
      </c>
      <c r="B84" s="152">
        <v>79</v>
      </c>
      <c r="C84" s="152" t="s">
        <v>110</v>
      </c>
      <c r="D84" s="183" t="s">
        <v>112</v>
      </c>
      <c r="E84" s="213" t="s">
        <v>31</v>
      </c>
      <c r="F84" s="153">
        <v>802.16</v>
      </c>
      <c r="G84" s="154" t="s">
        <v>32</v>
      </c>
      <c r="H84" s="155" t="s">
        <v>21</v>
      </c>
      <c r="I84" s="156">
        <f>'Orçamento - $ ref'!E16</f>
        <v>3144.6790000000001</v>
      </c>
      <c r="J84" s="70">
        <v>44562</v>
      </c>
      <c r="K84" s="157">
        <v>24</v>
      </c>
      <c r="L84" s="158">
        <f t="shared" si="2"/>
        <v>75472.296000000002</v>
      </c>
    </row>
    <row r="85" spans="1:12" x14ac:dyDescent="0.25">
      <c r="A85" s="145">
        <v>5</v>
      </c>
      <c r="B85" s="145">
        <v>80</v>
      </c>
      <c r="C85" s="145" t="s">
        <v>110</v>
      </c>
      <c r="D85" s="179" t="s">
        <v>113</v>
      </c>
      <c r="E85" s="211" t="s">
        <v>14</v>
      </c>
      <c r="F85" s="146">
        <v>2639.48</v>
      </c>
      <c r="G85" s="147" t="s">
        <v>15</v>
      </c>
      <c r="H85" s="148" t="s">
        <v>16</v>
      </c>
      <c r="I85" s="149">
        <f>'Orçamento - $ ref'!E21</f>
        <v>5553.8020000000006</v>
      </c>
      <c r="J85" s="68">
        <v>44562</v>
      </c>
      <c r="K85" s="150">
        <v>24</v>
      </c>
      <c r="L85" s="151">
        <f t="shared" si="2"/>
        <v>133291.24800000002</v>
      </c>
    </row>
    <row r="86" spans="1:12" ht="30" x14ac:dyDescent="0.25">
      <c r="A86" s="60"/>
      <c r="B86" s="60"/>
      <c r="C86" s="60"/>
      <c r="D86" s="61"/>
      <c r="E86" s="210"/>
      <c r="F86" s="62"/>
      <c r="G86" s="78"/>
      <c r="H86" s="64"/>
      <c r="I86" s="65"/>
      <c r="J86" s="80"/>
      <c r="K86" s="186" t="s">
        <v>114</v>
      </c>
      <c r="L86" s="184">
        <f>SUM(L56:L85)</f>
        <v>2822419.1050000014</v>
      </c>
    </row>
    <row r="87" spans="1:12" x14ac:dyDescent="0.25">
      <c r="A87" s="60"/>
      <c r="B87" s="60"/>
      <c r="C87" s="60"/>
      <c r="D87" s="61"/>
      <c r="E87" s="219"/>
      <c r="F87" s="62"/>
      <c r="G87" s="78"/>
      <c r="H87" s="77"/>
      <c r="I87" s="79"/>
      <c r="J87" s="80"/>
      <c r="K87" s="77"/>
      <c r="L87" s="81"/>
    </row>
    <row r="88" spans="1:12" x14ac:dyDescent="0.25">
      <c r="F88" s="16"/>
      <c r="G88" s="16"/>
      <c r="H88" s="16"/>
      <c r="I88" s="222" t="s">
        <v>115</v>
      </c>
      <c r="J88" s="223"/>
      <c r="K88" s="224"/>
      <c r="L88" s="76">
        <f>SUM(I2:I85)</f>
        <v>338898.84900000016</v>
      </c>
    </row>
    <row r="89" spans="1:12" x14ac:dyDescent="0.25">
      <c r="F89" s="16"/>
      <c r="G89" s="16"/>
      <c r="H89" s="16"/>
      <c r="I89" s="225" t="s">
        <v>116</v>
      </c>
      <c r="J89" s="226"/>
      <c r="K89" s="227"/>
      <c r="L89" s="185">
        <f>L23+L54+L86</f>
        <v>8112865.7330000037</v>
      </c>
    </row>
    <row r="90" spans="1:12" x14ac:dyDescent="0.25">
      <c r="F90" s="10"/>
      <c r="L90" s="72"/>
    </row>
    <row r="91" spans="1:12" x14ac:dyDescent="0.25">
      <c r="I91" s="202"/>
    </row>
  </sheetData>
  <autoFilter ref="C1:I82"/>
  <sortState ref="C2:I82">
    <sortCondition ref="I1:I82"/>
  </sortState>
  <mergeCells count="2">
    <mergeCell ref="I88:K88"/>
    <mergeCell ref="I89:K89"/>
  </mergeCells>
  <phoneticPr fontId="4" type="noConversion"/>
  <pageMargins left="0.511811024" right="0.511811024" top="0.78740157499999996" bottom="0.78740157499999996" header="0.31496062000000002" footer="0.31496062000000002"/>
  <pageSetup paperSize="9" scale="33" orientation="landscape" r:id="rId1"/>
  <colBreaks count="1" manualBreakCount="1">
    <brk id="13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7"/>
  <sheetViews>
    <sheetView showGridLines="0" view="pageBreakPreview" topLeftCell="A13" zoomScaleNormal="85" zoomScaleSheetLayoutView="100" workbookViewId="0">
      <selection activeCell="L5" sqref="L5"/>
    </sheetView>
  </sheetViews>
  <sheetFormatPr defaultRowHeight="15" x14ac:dyDescent="0.25"/>
  <cols>
    <col min="1" max="1" width="9.28515625" style="9" customWidth="1"/>
    <col min="2" max="2" width="19.7109375" customWidth="1"/>
    <col min="3" max="3" width="17.28515625" customWidth="1"/>
    <col min="4" max="4" width="13.7109375" customWidth="1"/>
    <col min="5" max="6" width="13.42578125" customWidth="1"/>
    <col min="7" max="8" width="10.5703125" customWidth="1"/>
    <col min="9" max="9" width="11.28515625" customWidth="1"/>
    <col min="10" max="10" width="14.28515625" customWidth="1"/>
    <col min="11" max="11" width="13.28515625" customWidth="1"/>
    <col min="12" max="12" width="10.7109375" customWidth="1"/>
    <col min="13" max="13" width="10.42578125" customWidth="1"/>
    <col min="14" max="14" width="1.85546875" customWidth="1"/>
    <col min="15" max="15" width="9.85546875" customWidth="1"/>
    <col min="19" max="19" width="12" customWidth="1"/>
  </cols>
  <sheetData>
    <row r="1" spans="1:15" ht="18" x14ac:dyDescent="0.25">
      <c r="A1" s="229" t="s">
        <v>117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5" ht="15.75" customHeight="1" x14ac:dyDescent="0.25">
      <c r="A2" s="22" t="s">
        <v>118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5" ht="39.75" customHeight="1" x14ac:dyDescent="0.25">
      <c r="A3" s="13" t="s">
        <v>119</v>
      </c>
      <c r="B3" s="13" t="s">
        <v>120</v>
      </c>
      <c r="C3" s="13" t="s">
        <v>121</v>
      </c>
      <c r="D3" s="13" t="s">
        <v>122</v>
      </c>
      <c r="E3" s="13" t="s">
        <v>123</v>
      </c>
      <c r="F3" s="13" t="s">
        <v>124</v>
      </c>
      <c r="G3" s="13" t="s">
        <v>125</v>
      </c>
      <c r="H3" s="13" t="s">
        <v>126</v>
      </c>
      <c r="I3" s="13" t="s">
        <v>127</v>
      </c>
      <c r="J3" s="13" t="s">
        <v>128</v>
      </c>
      <c r="K3" s="13" t="s">
        <v>129</v>
      </c>
    </row>
    <row r="4" spans="1:15" ht="70.5" customHeight="1" x14ac:dyDescent="0.25">
      <c r="A4" s="24" t="s">
        <v>130</v>
      </c>
      <c r="B4" s="25" t="s">
        <v>131</v>
      </c>
      <c r="C4" s="26" t="s">
        <v>132</v>
      </c>
      <c r="D4" s="27">
        <v>550</v>
      </c>
      <c r="E4" s="27">
        <v>750</v>
      </c>
      <c r="F4" s="27">
        <v>500</v>
      </c>
      <c r="G4" s="28"/>
      <c r="H4" s="28"/>
      <c r="I4" s="28">
        <v>724.3</v>
      </c>
      <c r="J4" s="29">
        <f t="shared" ref="J4:J10" si="0">AVERAGE(D4:I4)</f>
        <v>631.07500000000005</v>
      </c>
      <c r="K4" s="30">
        <f>J4*12</f>
        <v>7572.9000000000005</v>
      </c>
    </row>
    <row r="5" spans="1:15" ht="75" customHeight="1" x14ac:dyDescent="0.25">
      <c r="A5" s="24" t="s">
        <v>133</v>
      </c>
      <c r="B5" s="25" t="s">
        <v>131</v>
      </c>
      <c r="C5" s="26" t="s">
        <v>134</v>
      </c>
      <c r="D5" s="31">
        <v>1200</v>
      </c>
      <c r="E5" s="27">
        <v>900</v>
      </c>
      <c r="F5" s="27">
        <v>500</v>
      </c>
      <c r="G5" s="28">
        <v>243.58</v>
      </c>
      <c r="H5" s="28"/>
      <c r="I5" s="28">
        <v>724.3</v>
      </c>
      <c r="J5" s="29">
        <f t="shared" si="0"/>
        <v>713.57600000000002</v>
      </c>
      <c r="K5" s="30">
        <f>J5*12</f>
        <v>8562.9120000000003</v>
      </c>
      <c r="L5" s="84">
        <f>AVERAGE(D4:F6)</f>
        <v>927.77777777777783</v>
      </c>
      <c r="M5" s="85"/>
      <c r="N5" s="85"/>
      <c r="O5" s="86">
        <f>L5/M7</f>
        <v>0.15518101075060592</v>
      </c>
    </row>
    <row r="6" spans="1:15" ht="80.25" customHeight="1" x14ac:dyDescent="0.25">
      <c r="A6" s="24" t="s">
        <v>135</v>
      </c>
      <c r="B6" s="25" t="s">
        <v>131</v>
      </c>
      <c r="C6" s="26" t="s">
        <v>136</v>
      </c>
      <c r="D6" s="27">
        <v>1950</v>
      </c>
      <c r="E6" s="27">
        <v>1500</v>
      </c>
      <c r="F6" s="27">
        <v>500</v>
      </c>
      <c r="G6" s="28"/>
      <c r="H6" s="28">
        <v>163.15</v>
      </c>
      <c r="I6" s="28">
        <v>724.3</v>
      </c>
      <c r="J6" s="29">
        <f t="shared" si="0"/>
        <v>967.49</v>
      </c>
      <c r="K6" s="30">
        <f t="shared" ref="K6:K10" si="1">J6*12</f>
        <v>11609.880000000001</v>
      </c>
      <c r="L6" s="85"/>
      <c r="M6" s="85"/>
      <c r="N6" s="85"/>
      <c r="O6" s="85"/>
    </row>
    <row r="7" spans="1:15" ht="54" customHeight="1" x14ac:dyDescent="0.25">
      <c r="A7" s="32" t="s">
        <v>137</v>
      </c>
      <c r="B7" s="32" t="s">
        <v>138</v>
      </c>
      <c r="C7" s="33" t="s">
        <v>139</v>
      </c>
      <c r="D7" s="34">
        <v>2723.32</v>
      </c>
      <c r="E7" s="34">
        <v>2326.16</v>
      </c>
      <c r="F7" s="34">
        <v>2250</v>
      </c>
      <c r="G7" s="35">
        <v>1325.92</v>
      </c>
      <c r="H7" s="35"/>
      <c r="I7" s="35">
        <v>3942.62</v>
      </c>
      <c r="J7" s="36">
        <f t="shared" si="0"/>
        <v>2513.6040000000003</v>
      </c>
      <c r="K7" s="37">
        <f t="shared" si="1"/>
        <v>30163.248000000003</v>
      </c>
      <c r="L7" s="85"/>
      <c r="M7" s="87">
        <f>L5+L9</f>
        <v>5978.681111111111</v>
      </c>
      <c r="N7" s="85"/>
      <c r="O7" s="85"/>
    </row>
    <row r="8" spans="1:15" ht="52.5" customHeight="1" x14ac:dyDescent="0.25">
      <c r="A8" s="32" t="s">
        <v>140</v>
      </c>
      <c r="B8" s="32" t="s">
        <v>138</v>
      </c>
      <c r="C8" s="33" t="s">
        <v>141</v>
      </c>
      <c r="D8" s="34">
        <v>5497.57</v>
      </c>
      <c r="E8" s="34">
        <v>6772.83</v>
      </c>
      <c r="F8" s="34">
        <v>7100</v>
      </c>
      <c r="G8" s="35"/>
      <c r="H8" s="35">
        <v>888.11</v>
      </c>
      <c r="I8" s="35">
        <v>3942.62</v>
      </c>
      <c r="J8" s="36">
        <f t="shared" si="0"/>
        <v>4840.2260000000006</v>
      </c>
      <c r="K8" s="37">
        <f t="shared" si="1"/>
        <v>58082.712000000007</v>
      </c>
      <c r="L8" s="85"/>
      <c r="M8" s="85"/>
      <c r="N8" s="85"/>
      <c r="O8" s="85"/>
    </row>
    <row r="9" spans="1:15" ht="52.5" customHeight="1" x14ac:dyDescent="0.25">
      <c r="A9" s="32" t="s">
        <v>142</v>
      </c>
      <c r="B9" s="32" t="s">
        <v>138</v>
      </c>
      <c r="C9" s="33" t="s">
        <v>143</v>
      </c>
      <c r="D9" s="34">
        <v>3406.07</v>
      </c>
      <c r="E9" s="34">
        <v>3927.66</v>
      </c>
      <c r="F9" s="34">
        <v>3500</v>
      </c>
      <c r="G9" s="35"/>
      <c r="H9" s="35"/>
      <c r="I9" s="35">
        <v>3942.62</v>
      </c>
      <c r="J9" s="36">
        <f t="shared" si="0"/>
        <v>3694.0874999999996</v>
      </c>
      <c r="K9" s="37">
        <f t="shared" si="1"/>
        <v>44329.049999999996</v>
      </c>
      <c r="L9" s="88">
        <f>AVERAGE(D7:F10)</f>
        <v>5050.9033333333336</v>
      </c>
      <c r="M9" s="85"/>
      <c r="N9" s="85"/>
      <c r="O9" s="89">
        <f>L9/M7</f>
        <v>0.84481898924939414</v>
      </c>
    </row>
    <row r="10" spans="1:15" ht="56.25" customHeight="1" x14ac:dyDescent="0.25">
      <c r="A10" s="32" t="s">
        <v>144</v>
      </c>
      <c r="B10" s="32" t="s">
        <v>138</v>
      </c>
      <c r="C10" s="33" t="s">
        <v>145</v>
      </c>
      <c r="D10" s="34">
        <v>6847.41</v>
      </c>
      <c r="E10" s="34">
        <v>8359.82</v>
      </c>
      <c r="F10" s="34">
        <v>7900</v>
      </c>
      <c r="G10" s="35"/>
      <c r="H10" s="35"/>
      <c r="I10" s="35">
        <v>3942.62</v>
      </c>
      <c r="J10" s="36">
        <f t="shared" si="0"/>
        <v>6762.4624999999996</v>
      </c>
      <c r="K10" s="37">
        <f t="shared" si="1"/>
        <v>81149.549999999988</v>
      </c>
    </row>
    <row r="11" spans="1:15" ht="24" customHeight="1" x14ac:dyDescent="0.25">
      <c r="A11" s="228" t="s">
        <v>146</v>
      </c>
      <c r="B11" s="228"/>
      <c r="C11" s="228"/>
      <c r="D11" s="228"/>
      <c r="E11" s="228"/>
      <c r="F11" s="228"/>
      <c r="G11" s="228"/>
      <c r="H11" s="228"/>
      <c r="I11" s="228"/>
      <c r="J11" s="228"/>
      <c r="K11" s="38">
        <f>SUM(K4:K10)</f>
        <v>241470.25199999998</v>
      </c>
    </row>
    <row r="12" spans="1:15" x14ac:dyDescent="0.25">
      <c r="A12" s="11" t="s">
        <v>147</v>
      </c>
    </row>
    <row r="13" spans="1:15" x14ac:dyDescent="0.25">
      <c r="A13" s="11"/>
    </row>
    <row r="14" spans="1:15" ht="37.5" customHeight="1" x14ac:dyDescent="0.25">
      <c r="A14" s="230" t="s">
        <v>148</v>
      </c>
      <c r="B14" s="230"/>
      <c r="C14" s="230"/>
      <c r="D14" s="230"/>
      <c r="E14" s="230"/>
      <c r="F14" s="21"/>
      <c r="G14" s="21"/>
      <c r="H14" s="21"/>
      <c r="I14" s="21"/>
      <c r="J14" s="21"/>
      <c r="K14" s="21"/>
      <c r="L14" s="21"/>
    </row>
    <row r="15" spans="1:15" ht="36" x14ac:dyDescent="0.25">
      <c r="A15" s="13" t="s">
        <v>119</v>
      </c>
      <c r="B15" s="13" t="s">
        <v>120</v>
      </c>
      <c r="C15" s="13" t="s">
        <v>149</v>
      </c>
      <c r="D15" s="13" t="s">
        <v>150</v>
      </c>
      <c r="E15" s="13" t="s">
        <v>151</v>
      </c>
      <c r="F15" s="52"/>
      <c r="G15" s="20"/>
    </row>
    <row r="16" spans="1:15" ht="76.5" customHeight="1" x14ac:dyDescent="0.25">
      <c r="A16" s="33" t="s">
        <v>130</v>
      </c>
      <c r="B16" s="39" t="s">
        <v>152</v>
      </c>
      <c r="C16" s="40" t="s">
        <v>153</v>
      </c>
      <c r="D16" s="41" t="s">
        <v>154</v>
      </c>
      <c r="E16" s="41">
        <f>J4+J7</f>
        <v>3144.6790000000001</v>
      </c>
      <c r="F16" s="53"/>
    </row>
    <row r="17" spans="1:7" ht="75.75" customHeight="1" x14ac:dyDescent="0.25">
      <c r="A17" s="33" t="s">
        <v>133</v>
      </c>
      <c r="B17" s="39" t="s">
        <v>152</v>
      </c>
      <c r="C17" s="40" t="s">
        <v>153</v>
      </c>
      <c r="D17" s="42" t="s">
        <v>155</v>
      </c>
      <c r="E17" s="41">
        <f>J4+J8</f>
        <v>5471.3010000000004</v>
      </c>
      <c r="F17" s="53"/>
      <c r="G17" s="9"/>
    </row>
    <row r="18" spans="1:7" ht="76.5" customHeight="1" x14ac:dyDescent="0.25">
      <c r="A18" s="33" t="s">
        <v>135</v>
      </c>
      <c r="B18" s="39" t="s">
        <v>152</v>
      </c>
      <c r="C18" s="40" t="s">
        <v>153</v>
      </c>
      <c r="D18" s="41" t="s">
        <v>156</v>
      </c>
      <c r="E18" s="41">
        <f>J4+J9</f>
        <v>4325.1624999999995</v>
      </c>
      <c r="F18" s="53"/>
      <c r="G18" s="9"/>
    </row>
    <row r="19" spans="1:7" ht="75" customHeight="1" x14ac:dyDescent="0.25">
      <c r="A19" s="33" t="s">
        <v>137</v>
      </c>
      <c r="B19" s="39" t="s">
        <v>152</v>
      </c>
      <c r="C19" s="40" t="s">
        <v>153</v>
      </c>
      <c r="D19" s="41" t="s">
        <v>157</v>
      </c>
      <c r="E19" s="41">
        <f>J4+J10</f>
        <v>7393.5374999999995</v>
      </c>
      <c r="F19" s="53"/>
      <c r="G19" s="9"/>
    </row>
    <row r="20" spans="1:7" ht="75.75" customHeight="1" x14ac:dyDescent="0.25">
      <c r="A20" s="43" t="s">
        <v>140</v>
      </c>
      <c r="B20" s="44" t="s">
        <v>152</v>
      </c>
      <c r="C20" s="44" t="s">
        <v>158</v>
      </c>
      <c r="D20" s="45" t="s">
        <v>154</v>
      </c>
      <c r="E20" s="45">
        <f>J5+J7</f>
        <v>3227.1800000000003</v>
      </c>
      <c r="F20" s="53"/>
      <c r="G20" s="9"/>
    </row>
    <row r="21" spans="1:7" ht="72" x14ac:dyDescent="0.25">
      <c r="A21" s="43" t="s">
        <v>142</v>
      </c>
      <c r="B21" s="44" t="s">
        <v>152</v>
      </c>
      <c r="C21" s="44" t="s">
        <v>158</v>
      </c>
      <c r="D21" s="46" t="s">
        <v>155</v>
      </c>
      <c r="E21" s="45">
        <f>J5+J8</f>
        <v>5553.8020000000006</v>
      </c>
      <c r="F21" s="53"/>
      <c r="G21" s="9"/>
    </row>
    <row r="22" spans="1:7" ht="72" x14ac:dyDescent="0.25">
      <c r="A22" s="43" t="s">
        <v>144</v>
      </c>
      <c r="B22" s="44" t="s">
        <v>152</v>
      </c>
      <c r="C22" s="44" t="s">
        <v>158</v>
      </c>
      <c r="D22" s="45" t="s">
        <v>156</v>
      </c>
      <c r="E22" s="45">
        <f>J5+J9</f>
        <v>4407.6634999999997</v>
      </c>
      <c r="F22" s="53"/>
      <c r="G22" s="9"/>
    </row>
    <row r="23" spans="1:7" ht="72" x14ac:dyDescent="0.25">
      <c r="A23" s="43">
        <v>8</v>
      </c>
      <c r="B23" s="44" t="s">
        <v>152</v>
      </c>
      <c r="C23" s="44" t="s">
        <v>158</v>
      </c>
      <c r="D23" s="45" t="s">
        <v>157</v>
      </c>
      <c r="E23" s="45">
        <f>J5+J10</f>
        <v>7476.0384999999997</v>
      </c>
      <c r="F23" s="53"/>
    </row>
    <row r="24" spans="1:7" ht="89.25" customHeight="1" x14ac:dyDescent="0.25">
      <c r="A24" s="47">
        <v>9</v>
      </c>
      <c r="B24" s="48" t="s">
        <v>152</v>
      </c>
      <c r="C24" s="49" t="s">
        <v>159</v>
      </c>
      <c r="D24" s="50" t="s">
        <v>154</v>
      </c>
      <c r="E24" s="50">
        <f>J6+J7</f>
        <v>3481.0940000000001</v>
      </c>
      <c r="F24" s="53"/>
    </row>
    <row r="25" spans="1:7" ht="84" x14ac:dyDescent="0.25">
      <c r="A25" s="47">
        <v>10</v>
      </c>
      <c r="B25" s="48" t="s">
        <v>152</v>
      </c>
      <c r="C25" s="49" t="s">
        <v>159</v>
      </c>
      <c r="D25" s="51" t="s">
        <v>155</v>
      </c>
      <c r="E25" s="50">
        <f>J6+J8</f>
        <v>5807.7160000000003</v>
      </c>
      <c r="F25" s="53"/>
    </row>
    <row r="26" spans="1:7" ht="84" x14ac:dyDescent="0.25">
      <c r="A26" s="47">
        <v>11</v>
      </c>
      <c r="B26" s="48" t="s">
        <v>152</v>
      </c>
      <c r="C26" s="49" t="s">
        <v>159</v>
      </c>
      <c r="D26" s="50" t="s">
        <v>156</v>
      </c>
      <c r="E26" s="50">
        <f>J6+J9</f>
        <v>4661.5774999999994</v>
      </c>
      <c r="F26" s="53"/>
    </row>
    <row r="27" spans="1:7" ht="84" x14ac:dyDescent="0.25">
      <c r="A27" s="47">
        <v>12</v>
      </c>
      <c r="B27" s="48" t="s">
        <v>152</v>
      </c>
      <c r="C27" s="49" t="s">
        <v>159</v>
      </c>
      <c r="D27" s="50" t="s">
        <v>157</v>
      </c>
      <c r="E27" s="50">
        <f>J6+J10</f>
        <v>7729.9524999999994</v>
      </c>
      <c r="F27" s="53"/>
    </row>
  </sheetData>
  <mergeCells count="3">
    <mergeCell ref="A11:J11"/>
    <mergeCell ref="A1:K1"/>
    <mergeCell ref="A14:E14"/>
  </mergeCells>
  <pageMargins left="0.511811024" right="0.511811024" top="0.78740157499999996" bottom="0.78740157499999996" header="0.31496062000000002" footer="0.31496062000000002"/>
  <pageSetup paperSize="9" scale="76" orientation="landscape" r:id="rId1"/>
  <rowBreaks count="1" manualBreakCount="1">
    <brk id="13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view="pageBreakPreview" zoomScale="85" zoomScaleNormal="100" zoomScaleSheetLayoutView="85" workbookViewId="0">
      <selection activeCell="C13" sqref="C13"/>
    </sheetView>
  </sheetViews>
  <sheetFormatPr defaultRowHeight="15" x14ac:dyDescent="0.25"/>
  <cols>
    <col min="1" max="1" width="3.7109375" customWidth="1"/>
    <col min="2" max="2" width="118.42578125" customWidth="1"/>
    <col min="3" max="3" width="12.5703125" customWidth="1"/>
    <col min="4" max="4" width="11.7109375" customWidth="1"/>
  </cols>
  <sheetData>
    <row r="1" spans="1:2" ht="18.75" x14ac:dyDescent="0.3">
      <c r="B1" s="19" t="s">
        <v>160</v>
      </c>
    </row>
    <row r="3" spans="1:2" x14ac:dyDescent="0.25">
      <c r="A3" s="16" t="s">
        <v>161</v>
      </c>
      <c r="B3" s="17" t="s">
        <v>162</v>
      </c>
    </row>
    <row r="4" spans="1:2" x14ac:dyDescent="0.25">
      <c r="A4" s="16" t="s">
        <v>163</v>
      </c>
      <c r="B4" t="s">
        <v>164</v>
      </c>
    </row>
    <row r="5" spans="1:2" x14ac:dyDescent="0.25">
      <c r="A5" s="16" t="s">
        <v>165</v>
      </c>
      <c r="B5" s="15" t="s">
        <v>166</v>
      </c>
    </row>
    <row r="6" spans="1:2" x14ac:dyDescent="0.25">
      <c r="A6" s="16" t="s">
        <v>167</v>
      </c>
      <c r="B6" t="s">
        <v>168</v>
      </c>
    </row>
    <row r="7" spans="1:2" x14ac:dyDescent="0.25">
      <c r="B7" t="s">
        <v>169</v>
      </c>
    </row>
    <row r="8" spans="1:2" x14ac:dyDescent="0.25">
      <c r="B8" t="s">
        <v>170</v>
      </c>
    </row>
    <row r="10" spans="1:2" x14ac:dyDescent="0.25">
      <c r="B10" s="18" t="s">
        <v>171</v>
      </c>
    </row>
    <row r="11" spans="1:2" x14ac:dyDescent="0.25">
      <c r="B11" s="18" t="s">
        <v>172</v>
      </c>
    </row>
    <row r="13" spans="1:2" ht="45" x14ac:dyDescent="0.25">
      <c r="B13" s="15" t="s">
        <v>173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view="pageBreakPreview" zoomScale="85" zoomScaleNormal="100" zoomScaleSheetLayoutView="85" workbookViewId="0">
      <selection activeCell="B17" sqref="B17"/>
    </sheetView>
  </sheetViews>
  <sheetFormatPr defaultRowHeight="15" x14ac:dyDescent="0.25"/>
  <cols>
    <col min="1" max="1" width="3.7109375" customWidth="1"/>
    <col min="2" max="2" width="118.42578125" customWidth="1"/>
  </cols>
  <sheetData>
    <row r="1" spans="1:2" ht="18.75" x14ac:dyDescent="0.3">
      <c r="B1" s="19" t="s">
        <v>174</v>
      </c>
    </row>
    <row r="3" spans="1:2" x14ac:dyDescent="0.25">
      <c r="A3" s="16" t="s">
        <v>161</v>
      </c>
      <c r="B3" s="17" t="s">
        <v>175</v>
      </c>
    </row>
    <row r="4" spans="1:2" x14ac:dyDescent="0.25">
      <c r="A4" s="16" t="s">
        <v>163</v>
      </c>
      <c r="B4" t="s">
        <v>164</v>
      </c>
    </row>
    <row r="5" spans="1:2" x14ac:dyDescent="0.25">
      <c r="A5" s="16" t="s">
        <v>165</v>
      </c>
      <c r="B5" s="15" t="s">
        <v>166</v>
      </c>
    </row>
    <row r="6" spans="1:2" x14ac:dyDescent="0.25">
      <c r="A6" s="16" t="s">
        <v>167</v>
      </c>
      <c r="B6" t="s">
        <v>168</v>
      </c>
    </row>
    <row r="7" spans="1:2" x14ac:dyDescent="0.25">
      <c r="B7" t="s">
        <v>169</v>
      </c>
    </row>
    <row r="8" spans="1:2" x14ac:dyDescent="0.25">
      <c r="B8" t="s">
        <v>170</v>
      </c>
    </row>
    <row r="10" spans="1:2" x14ac:dyDescent="0.25">
      <c r="B10" s="18" t="s">
        <v>176</v>
      </c>
    </row>
    <row r="11" spans="1:2" x14ac:dyDescent="0.25">
      <c r="B11" s="18" t="s">
        <v>177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view="pageBreakPreview" zoomScale="85" zoomScaleNormal="100" zoomScaleSheetLayoutView="85" workbookViewId="0">
      <selection activeCell="B12" sqref="B12"/>
    </sheetView>
  </sheetViews>
  <sheetFormatPr defaultRowHeight="15" x14ac:dyDescent="0.25"/>
  <cols>
    <col min="1" max="1" width="3.7109375" customWidth="1"/>
    <col min="2" max="2" width="118.42578125" customWidth="1"/>
  </cols>
  <sheetData>
    <row r="1" spans="1:2" ht="18.75" x14ac:dyDescent="0.3">
      <c r="B1" s="19" t="s">
        <v>178</v>
      </c>
    </row>
    <row r="3" spans="1:2" x14ac:dyDescent="0.25">
      <c r="A3" s="16" t="s">
        <v>161</v>
      </c>
      <c r="B3" s="17" t="s">
        <v>179</v>
      </c>
    </row>
    <row r="4" spans="1:2" x14ac:dyDescent="0.25">
      <c r="A4" s="16" t="s">
        <v>163</v>
      </c>
      <c r="B4" t="s">
        <v>164</v>
      </c>
    </row>
    <row r="5" spans="1:2" x14ac:dyDescent="0.25">
      <c r="A5" s="16" t="s">
        <v>165</v>
      </c>
      <c r="B5" s="15" t="s">
        <v>166</v>
      </c>
    </row>
    <row r="6" spans="1:2" x14ac:dyDescent="0.25">
      <c r="A6" s="16" t="s">
        <v>167</v>
      </c>
      <c r="B6" t="s">
        <v>168</v>
      </c>
    </row>
    <row r="7" spans="1:2" x14ac:dyDescent="0.25">
      <c r="B7" t="s">
        <v>169</v>
      </c>
    </row>
    <row r="8" spans="1:2" x14ac:dyDescent="0.25">
      <c r="B8" t="s">
        <v>170</v>
      </c>
    </row>
    <row r="10" spans="1:2" x14ac:dyDescent="0.25">
      <c r="B10" s="18" t="s">
        <v>180</v>
      </c>
    </row>
    <row r="11" spans="1:2" x14ac:dyDescent="0.25">
      <c r="B11" s="18" t="s">
        <v>181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tabSelected="1" view="pageBreakPreview" zoomScale="60" zoomScaleNormal="100" workbookViewId="0">
      <selection activeCell="L58" sqref="L58"/>
    </sheetView>
  </sheetViews>
  <sheetFormatPr defaultRowHeight="15" x14ac:dyDescent="0.25"/>
  <cols>
    <col min="1" max="1" width="26.7109375" customWidth="1"/>
    <col min="2" max="2" width="5.7109375" customWidth="1"/>
    <col min="3" max="3" width="5.28515625" customWidth="1"/>
    <col min="4" max="4" width="25.28515625" customWidth="1"/>
  </cols>
  <sheetData>
    <row r="1" spans="1:5" ht="29.25" customHeight="1" x14ac:dyDescent="0.25">
      <c r="A1" s="236" t="s">
        <v>182</v>
      </c>
      <c r="B1" s="236"/>
      <c r="C1" s="236"/>
      <c r="D1" s="236"/>
      <c r="E1" s="236"/>
    </row>
    <row r="3" spans="1:5" ht="20.25" customHeight="1" x14ac:dyDescent="0.25">
      <c r="A3" s="237" t="s">
        <v>183</v>
      </c>
      <c r="B3" s="237"/>
      <c r="C3" s="237"/>
      <c r="D3" s="237"/>
      <c r="E3" s="237"/>
    </row>
    <row r="4" spans="1:5" x14ac:dyDescent="0.25">
      <c r="A4" s="232" t="s">
        <v>184</v>
      </c>
      <c r="B4" s="232"/>
      <c r="D4" s="232" t="s">
        <v>185</v>
      </c>
      <c r="E4" s="232"/>
    </row>
    <row r="5" spans="1:5" ht="15" customHeight="1" x14ac:dyDescent="0.25">
      <c r="A5" s="1" t="s">
        <v>186</v>
      </c>
      <c r="B5" s="1" t="s">
        <v>187</v>
      </c>
      <c r="D5" s="1" t="s">
        <v>186</v>
      </c>
      <c r="E5" s="1" t="s">
        <v>187</v>
      </c>
    </row>
    <row r="6" spans="1:5" ht="15" customHeight="1" x14ac:dyDescent="0.25">
      <c r="A6" s="2" t="s">
        <v>188</v>
      </c>
      <c r="B6" s="2">
        <v>1</v>
      </c>
      <c r="D6" s="2" t="s">
        <v>189</v>
      </c>
      <c r="E6" s="2">
        <v>8</v>
      </c>
    </row>
    <row r="7" spans="1:5" ht="15" customHeight="1" x14ac:dyDescent="0.25">
      <c r="A7" s="2" t="s">
        <v>190</v>
      </c>
      <c r="B7" s="2">
        <v>1</v>
      </c>
      <c r="D7" s="2" t="s">
        <v>191</v>
      </c>
      <c r="E7" s="2">
        <v>8</v>
      </c>
    </row>
    <row r="8" spans="1:5" ht="15" customHeight="1" x14ac:dyDescent="0.25">
      <c r="A8" s="2" t="s">
        <v>192</v>
      </c>
      <c r="B8" s="2">
        <v>15</v>
      </c>
      <c r="D8" s="2" t="s">
        <v>193</v>
      </c>
      <c r="E8" s="2">
        <v>16</v>
      </c>
    </row>
    <row r="9" spans="1:5" ht="15" customHeight="1" x14ac:dyDescent="0.25">
      <c r="A9" s="2" t="s">
        <v>194</v>
      </c>
      <c r="B9" s="2">
        <v>14</v>
      </c>
      <c r="D9" s="2" t="s">
        <v>195</v>
      </c>
      <c r="E9" s="2">
        <v>1</v>
      </c>
    </row>
    <row r="10" spans="1:5" ht="15" customHeight="1" x14ac:dyDescent="0.25">
      <c r="A10" s="2" t="s">
        <v>196</v>
      </c>
      <c r="B10" s="2">
        <v>10</v>
      </c>
      <c r="D10" s="2" t="s">
        <v>197</v>
      </c>
      <c r="E10" s="2">
        <v>1</v>
      </c>
    </row>
    <row r="11" spans="1:5" ht="15" customHeight="1" x14ac:dyDescent="0.25">
      <c r="A11" s="2" t="s">
        <v>198</v>
      </c>
      <c r="B11" s="2">
        <v>10</v>
      </c>
      <c r="D11" s="2" t="s">
        <v>199</v>
      </c>
      <c r="E11" s="2">
        <v>1</v>
      </c>
    </row>
    <row r="12" spans="1:5" ht="15" customHeight="1" x14ac:dyDescent="0.25">
      <c r="A12" s="2" t="s">
        <v>200</v>
      </c>
      <c r="B12" s="2">
        <v>1</v>
      </c>
      <c r="D12" s="2" t="s">
        <v>201</v>
      </c>
      <c r="E12" s="2">
        <v>500</v>
      </c>
    </row>
    <row r="13" spans="1:5" ht="15" customHeight="1" x14ac:dyDescent="0.25">
      <c r="A13" s="2" t="s">
        <v>202</v>
      </c>
      <c r="B13" s="2">
        <v>500</v>
      </c>
      <c r="D13" s="2" t="s">
        <v>203</v>
      </c>
      <c r="E13" s="2">
        <v>1</v>
      </c>
    </row>
    <row r="14" spans="1:5" ht="15" customHeight="1" x14ac:dyDescent="0.25">
      <c r="A14" s="2" t="s">
        <v>201</v>
      </c>
      <c r="B14" s="2">
        <v>50</v>
      </c>
      <c r="D14" s="2" t="s">
        <v>204</v>
      </c>
      <c r="E14" s="2">
        <v>1</v>
      </c>
    </row>
    <row r="15" spans="1:5" ht="15" customHeight="1" x14ac:dyDescent="0.25">
      <c r="A15" s="2" t="s">
        <v>205</v>
      </c>
      <c r="B15" s="2">
        <v>1</v>
      </c>
      <c r="D15" s="2" t="s">
        <v>206</v>
      </c>
      <c r="E15" s="2">
        <v>1</v>
      </c>
    </row>
    <row r="16" spans="1:5" ht="15" customHeight="1" x14ac:dyDescent="0.25">
      <c r="A16" s="2" t="s">
        <v>207</v>
      </c>
      <c r="B16" s="2">
        <v>1</v>
      </c>
      <c r="D16" s="2" t="s">
        <v>208</v>
      </c>
      <c r="E16" s="2">
        <v>1</v>
      </c>
    </row>
    <row r="17" spans="1:5" ht="15" customHeight="1" x14ac:dyDescent="0.25">
      <c r="A17" s="2" t="s">
        <v>209</v>
      </c>
      <c r="B17" s="2">
        <v>1</v>
      </c>
      <c r="D17" s="14"/>
    </row>
    <row r="18" spans="1:5" ht="15" customHeight="1" x14ac:dyDescent="0.25">
      <c r="A18" s="2" t="s">
        <v>208</v>
      </c>
      <c r="B18" s="2">
        <v>1</v>
      </c>
    </row>
    <row r="19" spans="1:5" ht="15" customHeight="1" x14ac:dyDescent="0.25">
      <c r="A19" s="14"/>
      <c r="D19" s="12"/>
    </row>
    <row r="21" spans="1:5" ht="20.25" customHeight="1" x14ac:dyDescent="0.25">
      <c r="A21" s="238" t="s">
        <v>210</v>
      </c>
      <c r="B21" s="238"/>
      <c r="C21" s="238"/>
      <c r="D21" s="238"/>
      <c r="E21" s="238"/>
    </row>
    <row r="22" spans="1:5" x14ac:dyDescent="0.25">
      <c r="A22" s="232" t="s">
        <v>184</v>
      </c>
      <c r="B22" s="232"/>
      <c r="D22" s="232" t="s">
        <v>185</v>
      </c>
      <c r="E22" s="232"/>
    </row>
    <row r="23" spans="1:5" x14ac:dyDescent="0.25">
      <c r="A23" s="3" t="s">
        <v>186</v>
      </c>
      <c r="B23" s="3" t="s">
        <v>187</v>
      </c>
      <c r="D23" s="3" t="s">
        <v>186</v>
      </c>
      <c r="E23" s="3" t="s">
        <v>187</v>
      </c>
    </row>
    <row r="24" spans="1:5" x14ac:dyDescent="0.25">
      <c r="A24" s="4" t="s">
        <v>211</v>
      </c>
      <c r="B24" s="4">
        <v>1</v>
      </c>
      <c r="D24" s="4" t="s">
        <v>189</v>
      </c>
      <c r="E24" s="4">
        <v>24</v>
      </c>
    </row>
    <row r="25" spans="1:5" x14ac:dyDescent="0.25">
      <c r="A25" s="4" t="s">
        <v>190</v>
      </c>
      <c r="B25" s="4">
        <v>1</v>
      </c>
      <c r="D25" s="4" t="s">
        <v>191</v>
      </c>
      <c r="E25" s="4">
        <v>24</v>
      </c>
    </row>
    <row r="26" spans="1:5" x14ac:dyDescent="0.25">
      <c r="A26" s="4" t="s">
        <v>192</v>
      </c>
      <c r="B26" s="4">
        <v>64</v>
      </c>
      <c r="D26" s="4" t="s">
        <v>193</v>
      </c>
      <c r="E26" s="4">
        <v>48</v>
      </c>
    </row>
    <row r="27" spans="1:5" x14ac:dyDescent="0.25">
      <c r="A27" s="4" t="s">
        <v>194</v>
      </c>
      <c r="B27" s="4">
        <v>24</v>
      </c>
      <c r="D27" s="4" t="s">
        <v>195</v>
      </c>
      <c r="E27" s="4">
        <v>3</v>
      </c>
    </row>
    <row r="28" spans="1:5" x14ac:dyDescent="0.25">
      <c r="A28" s="4" t="s">
        <v>196</v>
      </c>
      <c r="B28" s="4">
        <v>24</v>
      </c>
      <c r="D28" s="4" t="s">
        <v>197</v>
      </c>
      <c r="E28" s="4">
        <v>3</v>
      </c>
    </row>
    <row r="29" spans="1:5" x14ac:dyDescent="0.25">
      <c r="A29" s="4" t="s">
        <v>198</v>
      </c>
      <c r="B29" s="4">
        <v>10</v>
      </c>
      <c r="D29" s="4" t="s">
        <v>199</v>
      </c>
      <c r="E29" s="4">
        <v>3</v>
      </c>
    </row>
    <row r="30" spans="1:5" x14ac:dyDescent="0.25">
      <c r="A30" s="4" t="s">
        <v>200</v>
      </c>
      <c r="B30" s="4">
        <v>1</v>
      </c>
      <c r="D30" s="4" t="s">
        <v>212</v>
      </c>
      <c r="E30" s="4">
        <v>1000</v>
      </c>
    </row>
    <row r="31" spans="1:5" x14ac:dyDescent="0.25">
      <c r="A31" s="4" t="s">
        <v>202</v>
      </c>
      <c r="B31" s="4">
        <v>1000</v>
      </c>
      <c r="D31" s="4" t="s">
        <v>203</v>
      </c>
      <c r="E31" s="4">
        <v>1</v>
      </c>
    </row>
    <row r="32" spans="1:5" x14ac:dyDescent="0.25">
      <c r="A32" s="4" t="s">
        <v>201</v>
      </c>
      <c r="B32" s="4">
        <v>100</v>
      </c>
      <c r="D32" s="4" t="s">
        <v>204</v>
      </c>
      <c r="E32" s="4">
        <v>2</v>
      </c>
    </row>
    <row r="33" spans="1:5" x14ac:dyDescent="0.25">
      <c r="A33" s="4" t="s">
        <v>205</v>
      </c>
      <c r="B33" s="4">
        <v>1</v>
      </c>
      <c r="D33" s="4" t="s">
        <v>206</v>
      </c>
      <c r="E33" s="4">
        <v>1</v>
      </c>
    </row>
    <row r="34" spans="1:5" x14ac:dyDescent="0.25">
      <c r="A34" s="4" t="s">
        <v>207</v>
      </c>
      <c r="B34" s="4">
        <v>1</v>
      </c>
      <c r="D34" s="4" t="s">
        <v>208</v>
      </c>
      <c r="E34" s="4">
        <v>1</v>
      </c>
    </row>
    <row r="35" spans="1:5" x14ac:dyDescent="0.25">
      <c r="A35" s="4" t="s">
        <v>209</v>
      </c>
      <c r="B35" s="4">
        <v>1</v>
      </c>
      <c r="D35" s="14"/>
    </row>
    <row r="36" spans="1:5" x14ac:dyDescent="0.25">
      <c r="A36" s="4" t="s">
        <v>208</v>
      </c>
      <c r="B36" s="4">
        <v>1</v>
      </c>
    </row>
    <row r="37" spans="1:5" x14ac:dyDescent="0.25">
      <c r="A37" s="14"/>
      <c r="D37" s="12"/>
    </row>
    <row r="39" spans="1:5" ht="21" customHeight="1" x14ac:dyDescent="0.25">
      <c r="A39" s="231" t="s">
        <v>213</v>
      </c>
      <c r="B39" s="231"/>
      <c r="C39" s="231"/>
      <c r="D39" s="231"/>
      <c r="E39" s="231"/>
    </row>
    <row r="40" spans="1:5" x14ac:dyDescent="0.25">
      <c r="A40" s="232" t="s">
        <v>184</v>
      </c>
      <c r="B40" s="232"/>
      <c r="D40" s="232" t="s">
        <v>185</v>
      </c>
      <c r="E40" s="232"/>
    </row>
    <row r="41" spans="1:5" x14ac:dyDescent="0.25">
      <c r="A41" s="5" t="s">
        <v>186</v>
      </c>
      <c r="B41" s="5" t="s">
        <v>187</v>
      </c>
      <c r="D41" s="5" t="s">
        <v>186</v>
      </c>
      <c r="E41" s="5" t="s">
        <v>187</v>
      </c>
    </row>
    <row r="42" spans="1:5" ht="25.5" x14ac:dyDescent="0.25">
      <c r="A42" s="6" t="s">
        <v>188</v>
      </c>
      <c r="B42" s="6">
        <v>1</v>
      </c>
      <c r="D42" s="6" t="s">
        <v>214</v>
      </c>
      <c r="E42" s="6">
        <v>12</v>
      </c>
    </row>
    <row r="43" spans="1:5" x14ac:dyDescent="0.25">
      <c r="A43" s="6" t="s">
        <v>190</v>
      </c>
      <c r="B43" s="6">
        <v>1</v>
      </c>
      <c r="D43" s="6" t="s">
        <v>191</v>
      </c>
      <c r="E43" s="6">
        <v>12</v>
      </c>
    </row>
    <row r="44" spans="1:5" x14ac:dyDescent="0.25">
      <c r="A44" s="6" t="s">
        <v>192</v>
      </c>
      <c r="B44" s="6">
        <v>15</v>
      </c>
      <c r="D44" s="6" t="s">
        <v>193</v>
      </c>
      <c r="E44" s="6">
        <v>24</v>
      </c>
    </row>
    <row r="45" spans="1:5" x14ac:dyDescent="0.25">
      <c r="A45" s="6" t="s">
        <v>194</v>
      </c>
      <c r="B45" s="6">
        <v>14</v>
      </c>
      <c r="D45" s="6" t="s">
        <v>195</v>
      </c>
      <c r="E45" s="6">
        <v>2</v>
      </c>
    </row>
    <row r="46" spans="1:5" x14ac:dyDescent="0.25">
      <c r="A46" s="6" t="s">
        <v>196</v>
      </c>
      <c r="B46" s="6">
        <v>10</v>
      </c>
      <c r="D46" s="6" t="s">
        <v>197</v>
      </c>
      <c r="E46" s="6">
        <v>2</v>
      </c>
    </row>
    <row r="47" spans="1:5" x14ac:dyDescent="0.25">
      <c r="A47" s="6" t="s">
        <v>198</v>
      </c>
      <c r="B47" s="6">
        <v>10</v>
      </c>
      <c r="D47" s="6" t="s">
        <v>199</v>
      </c>
      <c r="E47" s="6">
        <v>1</v>
      </c>
    </row>
    <row r="48" spans="1:5" x14ac:dyDescent="0.25">
      <c r="A48" s="6" t="s">
        <v>200</v>
      </c>
      <c r="B48" s="6">
        <v>1</v>
      </c>
      <c r="D48" s="6" t="s">
        <v>212</v>
      </c>
      <c r="E48" s="6">
        <v>1000</v>
      </c>
    </row>
    <row r="49" spans="1:12" x14ac:dyDescent="0.25">
      <c r="A49" s="6" t="s">
        <v>202</v>
      </c>
      <c r="B49" s="6">
        <v>1000</v>
      </c>
      <c r="D49" s="6" t="s">
        <v>203</v>
      </c>
      <c r="E49" s="6">
        <v>1</v>
      </c>
    </row>
    <row r="50" spans="1:12" x14ac:dyDescent="0.25">
      <c r="A50" s="6" t="s">
        <v>201</v>
      </c>
      <c r="B50" s="6">
        <v>80</v>
      </c>
      <c r="D50" s="6" t="s">
        <v>204</v>
      </c>
      <c r="E50" s="6">
        <v>1</v>
      </c>
    </row>
    <row r="51" spans="1:12" x14ac:dyDescent="0.25">
      <c r="A51" s="6" t="s">
        <v>205</v>
      </c>
      <c r="B51" s="6">
        <v>1</v>
      </c>
      <c r="D51" s="6" t="s">
        <v>206</v>
      </c>
      <c r="E51" s="6">
        <v>1</v>
      </c>
    </row>
    <row r="52" spans="1:12" x14ac:dyDescent="0.25">
      <c r="A52" s="6" t="s">
        <v>207</v>
      </c>
      <c r="B52" s="6">
        <v>1</v>
      </c>
      <c r="D52" s="6" t="s">
        <v>208</v>
      </c>
      <c r="E52" s="6">
        <v>1</v>
      </c>
    </row>
    <row r="53" spans="1:12" x14ac:dyDescent="0.25">
      <c r="A53" s="6" t="s">
        <v>209</v>
      </c>
      <c r="B53" s="6">
        <v>1</v>
      </c>
      <c r="D53" s="14"/>
    </row>
    <row r="54" spans="1:12" x14ac:dyDescent="0.25">
      <c r="A54" s="6" t="s">
        <v>208</v>
      </c>
      <c r="B54" s="6">
        <v>1</v>
      </c>
    </row>
    <row r="55" spans="1:12" x14ac:dyDescent="0.25">
      <c r="A55" s="14"/>
      <c r="D55" s="12"/>
    </row>
    <row r="57" spans="1:12" ht="24.75" customHeight="1" x14ac:dyDescent="0.25">
      <c r="A57" s="233" t="s">
        <v>18</v>
      </c>
      <c r="B57" s="234"/>
      <c r="C57" s="234"/>
      <c r="D57" s="234"/>
      <c r="E57" s="235"/>
    </row>
    <row r="58" spans="1:12" x14ac:dyDescent="0.25">
      <c r="A58" s="232" t="s">
        <v>184</v>
      </c>
      <c r="B58" s="232"/>
      <c r="D58" s="232" t="s">
        <v>185</v>
      </c>
      <c r="E58" s="232"/>
      <c r="L58" s="221"/>
    </row>
    <row r="59" spans="1:12" x14ac:dyDescent="0.25">
      <c r="A59" s="7" t="s">
        <v>186</v>
      </c>
      <c r="B59" s="7" t="s">
        <v>187</v>
      </c>
      <c r="D59" s="7" t="s">
        <v>186</v>
      </c>
      <c r="E59" s="7" t="s">
        <v>187</v>
      </c>
    </row>
    <row r="60" spans="1:12" ht="25.5" x14ac:dyDescent="0.25">
      <c r="A60" s="8" t="s">
        <v>215</v>
      </c>
      <c r="B60" s="8">
        <v>1</v>
      </c>
      <c r="D60" s="8" t="s">
        <v>214</v>
      </c>
      <c r="E60" s="8">
        <v>32</v>
      </c>
    </row>
    <row r="61" spans="1:12" x14ac:dyDescent="0.25">
      <c r="A61" s="8" t="s">
        <v>190</v>
      </c>
      <c r="B61" s="8">
        <v>1</v>
      </c>
      <c r="D61" s="8" t="s">
        <v>191</v>
      </c>
      <c r="E61" s="8">
        <v>32</v>
      </c>
    </row>
    <row r="62" spans="1:12" x14ac:dyDescent="0.25">
      <c r="A62" s="8" t="s">
        <v>192</v>
      </c>
      <c r="B62" s="8">
        <v>64</v>
      </c>
      <c r="D62" s="8" t="s">
        <v>193</v>
      </c>
      <c r="E62" s="8">
        <v>64</v>
      </c>
    </row>
    <row r="63" spans="1:12" x14ac:dyDescent="0.25">
      <c r="A63" s="8" t="s">
        <v>194</v>
      </c>
      <c r="B63" s="8">
        <v>24</v>
      </c>
      <c r="D63" s="8" t="s">
        <v>195</v>
      </c>
      <c r="E63" s="8">
        <v>4</v>
      </c>
    </row>
    <row r="64" spans="1:12" x14ac:dyDescent="0.25">
      <c r="A64" s="8" t="s">
        <v>196</v>
      </c>
      <c r="B64" s="8">
        <v>24</v>
      </c>
      <c r="D64" s="8" t="s">
        <v>197</v>
      </c>
      <c r="E64" s="8">
        <v>4</v>
      </c>
    </row>
    <row r="65" spans="1:5" x14ac:dyDescent="0.25">
      <c r="A65" s="8" t="s">
        <v>198</v>
      </c>
      <c r="B65" s="8">
        <v>10</v>
      </c>
      <c r="D65" s="8" t="s">
        <v>199</v>
      </c>
      <c r="E65" s="8">
        <v>2</v>
      </c>
    </row>
    <row r="66" spans="1:5" x14ac:dyDescent="0.25">
      <c r="A66" s="8" t="s">
        <v>200</v>
      </c>
      <c r="B66" s="8">
        <v>1</v>
      </c>
      <c r="D66" s="8" t="s">
        <v>212</v>
      </c>
      <c r="E66" s="8">
        <v>2000</v>
      </c>
    </row>
    <row r="67" spans="1:5" x14ac:dyDescent="0.25">
      <c r="A67" s="8" t="s">
        <v>202</v>
      </c>
      <c r="B67" s="8">
        <v>2000</v>
      </c>
      <c r="D67" s="8" t="s">
        <v>203</v>
      </c>
      <c r="E67" s="8">
        <v>1</v>
      </c>
    </row>
    <row r="68" spans="1:5" x14ac:dyDescent="0.25">
      <c r="A68" s="8" t="s">
        <v>201</v>
      </c>
      <c r="B68" s="8">
        <v>120</v>
      </c>
      <c r="D68" s="8" t="s">
        <v>204</v>
      </c>
      <c r="E68" s="8">
        <v>2</v>
      </c>
    </row>
    <row r="69" spans="1:5" x14ac:dyDescent="0.25">
      <c r="A69" s="8" t="s">
        <v>205</v>
      </c>
      <c r="B69" s="8">
        <v>1</v>
      </c>
      <c r="D69" s="8" t="s">
        <v>206</v>
      </c>
      <c r="E69" s="8">
        <v>1</v>
      </c>
    </row>
    <row r="70" spans="1:5" x14ac:dyDescent="0.25">
      <c r="A70" s="8" t="s">
        <v>207</v>
      </c>
      <c r="B70" s="8">
        <v>1</v>
      </c>
      <c r="D70" s="8" t="s">
        <v>208</v>
      </c>
      <c r="E70" s="8">
        <v>1</v>
      </c>
    </row>
    <row r="71" spans="1:5" x14ac:dyDescent="0.25">
      <c r="A71" s="8" t="s">
        <v>209</v>
      </c>
      <c r="B71" s="8">
        <v>1</v>
      </c>
      <c r="D71" s="14"/>
    </row>
    <row r="72" spans="1:5" x14ac:dyDescent="0.25">
      <c r="A72" s="8" t="s">
        <v>208</v>
      </c>
      <c r="B72" s="8">
        <v>1</v>
      </c>
    </row>
    <row r="73" spans="1:5" x14ac:dyDescent="0.25">
      <c r="A73" s="14"/>
      <c r="D73" s="12"/>
    </row>
  </sheetData>
  <mergeCells count="13">
    <mergeCell ref="A22:B22"/>
    <mergeCell ref="D22:E22"/>
    <mergeCell ref="A1:E1"/>
    <mergeCell ref="A3:E3"/>
    <mergeCell ref="A4:B4"/>
    <mergeCell ref="D4:E4"/>
    <mergeCell ref="A21:E21"/>
    <mergeCell ref="A39:E39"/>
    <mergeCell ref="A40:B40"/>
    <mergeCell ref="D40:E40"/>
    <mergeCell ref="A57:E57"/>
    <mergeCell ref="A58:B58"/>
    <mergeCell ref="D58:E58"/>
  </mergeCells>
  <pageMargins left="0.511811024" right="0.511811024" top="0.78740157499999996" bottom="0.78740157499999996" header="0.31496062000000002" footer="0.31496062000000002"/>
  <pageSetup paperSize="9" orientation="portrait" r:id="rId1"/>
  <rowBreaks count="1" manualBreakCount="1">
    <brk id="3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62E245B5A6F04682EA123624F6FD36" ma:contentTypeVersion="12" ma:contentTypeDescription="Crie um novo documento." ma:contentTypeScope="" ma:versionID="258e702ba1cb9a711378a48f2aa6d98b">
  <xsd:schema xmlns:xsd="http://www.w3.org/2001/XMLSchema" xmlns:xs="http://www.w3.org/2001/XMLSchema" xmlns:p="http://schemas.microsoft.com/office/2006/metadata/properties" xmlns:ns2="3b42ffab-af92-46e1-b807-af7796583ecc" xmlns:ns3="cffa44a5-367d-4148-9e33-6b57c7d35a6a" targetNamespace="http://schemas.microsoft.com/office/2006/metadata/properties" ma:root="true" ma:fieldsID="b44d015e8b41bb2dcb848461286dd99f" ns2:_="" ns3:_="">
    <xsd:import namespace="3b42ffab-af92-46e1-b807-af7796583ecc"/>
    <xsd:import namespace="cffa44a5-367d-4148-9e33-6b57c7d35a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2ffab-af92-46e1-b807-af7796583e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fa44a5-367d-4148-9e33-6b57c7d35a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6C2C4E-EDAF-49A4-B070-DA3A74CA0409}"/>
</file>

<file path=customXml/itemProps2.xml><?xml version="1.0" encoding="utf-8"?>
<ds:datastoreItem xmlns:ds="http://schemas.openxmlformats.org/officeDocument/2006/customXml" ds:itemID="{28DF9FF0-47E4-4327-8083-ECBAB88952AC}"/>
</file>

<file path=customXml/itemProps3.xml><?xml version="1.0" encoding="utf-8"?>
<ds:datastoreItem xmlns:ds="http://schemas.openxmlformats.org/officeDocument/2006/customXml" ds:itemID="{14FB51B1-5BD5-4515-87AE-59F78DA026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PREÇO REF. imóveis</vt:lpstr>
      <vt:lpstr>Orçamento - $ ref</vt:lpstr>
      <vt:lpstr>Memória Cálc Painel Preços</vt:lpstr>
      <vt:lpstr>Memória Cálc DRF-FLN</vt:lpstr>
      <vt:lpstr>Memória Cálc SRRF09</vt:lpstr>
      <vt:lpstr>Qtd Mín - Porte Imóvel</vt:lpstr>
      <vt:lpstr>'PREÇO REF. imóveis'!Area_de_impressao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Lennon Onofre Garcia Machado</dc:creator>
  <cp:keywords/>
  <dc:description/>
  <cp:lastModifiedBy>Tiago de Melo Porto</cp:lastModifiedBy>
  <cp:revision/>
  <dcterms:created xsi:type="dcterms:W3CDTF">2021-06-24T12:48:31Z</dcterms:created>
  <dcterms:modified xsi:type="dcterms:W3CDTF">2021-12-20T14:02:11Z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0x010100DB62E245B5A6F04682EA123624F6FD36</vt:lpwstr>
  </property>
</Properties>
</file>